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7970" windowHeight="6120" tabRatio="759"/>
  </bookViews>
  <sheets>
    <sheet name="рейтинг" sheetId="31" r:id="rId1"/>
    <sheet name="свод" sheetId="28" r:id="rId2"/>
  </sheets>
  <calcPr calcId="144525"/>
</workbook>
</file>

<file path=xl/calcChain.xml><?xml version="1.0" encoding="utf-8"?>
<calcChain xmlns="http://schemas.openxmlformats.org/spreadsheetml/2006/main">
  <c r="W149" i="31" l="1"/>
  <c r="W148" i="31"/>
  <c r="W143" i="31"/>
  <c r="W145" i="31"/>
  <c r="Y138" i="31"/>
  <c r="Y137" i="31"/>
  <c r="X139" i="31"/>
  <c r="Y131" i="31"/>
  <c r="Y132" i="31"/>
  <c r="X133" i="31"/>
  <c r="Y119" i="31"/>
  <c r="Y118" i="31"/>
  <c r="X120" i="31"/>
  <c r="Y107" i="31"/>
  <c r="Y106" i="31"/>
  <c r="X108" i="31"/>
  <c r="Y85" i="31"/>
  <c r="Y84" i="31"/>
  <c r="X86" i="31"/>
  <c r="Y73" i="31"/>
  <c r="Y72" i="31"/>
  <c r="X74" i="31"/>
  <c r="Y57" i="31"/>
  <c r="Y56" i="31"/>
  <c r="X58" i="31"/>
  <c r="Y43" i="31"/>
  <c r="Y42" i="31"/>
  <c r="X44" i="31"/>
  <c r="Y30" i="31"/>
  <c r="Y29" i="31"/>
  <c r="X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W9" i="31"/>
  <c r="W8" i="31"/>
  <c r="W7" i="31"/>
  <c r="W6" i="31"/>
  <c r="W5" i="31"/>
  <c r="W4" i="31"/>
  <c r="W134" i="31"/>
  <c r="W137" i="31"/>
  <c r="W138" i="31"/>
  <c r="W136" i="31"/>
  <c r="W135" i="31"/>
  <c r="W127" i="31"/>
  <c r="W124" i="31"/>
  <c r="W121" i="31"/>
  <c r="W131" i="31"/>
  <c r="W132" i="31"/>
  <c r="W122" i="31"/>
  <c r="W123" i="31"/>
  <c r="W125" i="31"/>
  <c r="W128" i="31"/>
  <c r="W129" i="31"/>
  <c r="W130" i="31"/>
  <c r="W126" i="31"/>
  <c r="W117" i="31"/>
  <c r="W114" i="31"/>
  <c r="W118" i="31"/>
  <c r="W116" i="31"/>
  <c r="W109" i="31"/>
  <c r="W119" i="31"/>
  <c r="W110" i="31"/>
  <c r="W112" i="31"/>
  <c r="W111" i="31"/>
  <c r="W115" i="31"/>
  <c r="W113" i="31"/>
  <c r="W88" i="31"/>
  <c r="W93" i="31"/>
  <c r="W98" i="31"/>
  <c r="W105" i="31"/>
  <c r="W100" i="31"/>
  <c r="W103" i="31"/>
  <c r="W87" i="31"/>
  <c r="W106" i="31"/>
  <c r="W94" i="31"/>
  <c r="W99" i="31"/>
  <c r="W102" i="31"/>
  <c r="W101" i="31"/>
  <c r="W107" i="31"/>
  <c r="W92" i="31"/>
  <c r="W104" i="31"/>
  <c r="W95" i="31"/>
  <c r="W90" i="31"/>
  <c r="W89" i="31"/>
  <c r="W91" i="31"/>
  <c r="W96" i="31"/>
  <c r="W97" i="31"/>
  <c r="W81" i="31"/>
  <c r="W85" i="31"/>
  <c r="W80" i="31"/>
  <c r="W76" i="31"/>
  <c r="W75" i="31"/>
  <c r="W83" i="31"/>
  <c r="W79" i="31"/>
  <c r="W82" i="31"/>
  <c r="W78" i="31"/>
  <c r="W84" i="31"/>
  <c r="W77" i="31"/>
  <c r="W67" i="31"/>
  <c r="W71" i="31"/>
  <c r="W59" i="31"/>
  <c r="W64" i="31"/>
  <c r="W65" i="31"/>
  <c r="W69" i="31"/>
  <c r="W60" i="31"/>
  <c r="W68" i="31"/>
  <c r="W61" i="31"/>
  <c r="W66" i="31"/>
  <c r="W73" i="31"/>
  <c r="W70" i="31"/>
  <c r="W72" i="31"/>
  <c r="W63" i="31"/>
  <c r="W62" i="31"/>
  <c r="W57" i="31"/>
  <c r="W51" i="31"/>
  <c r="W46" i="31"/>
  <c r="W47" i="31"/>
  <c r="W55" i="31"/>
  <c r="W48" i="31"/>
  <c r="W56" i="31"/>
  <c r="W53" i="31"/>
  <c r="W54" i="31"/>
  <c r="W50" i="31"/>
  <c r="W52" i="31"/>
  <c r="W45" i="31"/>
  <c r="W49" i="31"/>
  <c r="W37" i="31"/>
  <c r="W33" i="31"/>
  <c r="W35" i="31"/>
  <c r="W42" i="31"/>
  <c r="W39" i="31"/>
  <c r="W41" i="31"/>
  <c r="W38" i="31"/>
  <c r="W36" i="31"/>
  <c r="W34" i="31"/>
  <c r="W40" i="31"/>
  <c r="W43" i="31"/>
  <c r="W32" i="31"/>
  <c r="W141" i="31" l="1"/>
  <c r="W79" i="28"/>
  <c r="W80" i="28"/>
  <c r="W81" i="28"/>
  <c r="W82" i="28"/>
  <c r="W83" i="28"/>
  <c r="W84" i="28"/>
  <c r="W85" i="28"/>
  <c r="W86" i="28"/>
  <c r="W87" i="28"/>
  <c r="W88" i="28"/>
  <c r="W125" i="28" l="1"/>
  <c r="W127" i="28"/>
  <c r="W128" i="28"/>
  <c r="W129" i="28"/>
  <c r="W130" i="28"/>
  <c r="W131" i="28"/>
  <c r="W132" i="28"/>
  <c r="W133" i="28"/>
  <c r="W134" i="28"/>
  <c r="W135" i="28"/>
  <c r="W136" i="28"/>
  <c r="W137" i="28"/>
  <c r="W138" i="28"/>
  <c r="W140" i="28"/>
  <c r="W141" i="28"/>
  <c r="W142" i="28"/>
  <c r="W143" i="28"/>
  <c r="W144" i="28"/>
  <c r="W101" i="28"/>
  <c r="W102" i="28"/>
  <c r="W103" i="28"/>
  <c r="W104" i="28"/>
  <c r="W105" i="28"/>
  <c r="W106" i="28"/>
  <c r="W107" i="28"/>
  <c r="W108" i="28"/>
  <c r="W109" i="28"/>
  <c r="W110" i="28"/>
  <c r="W111" i="28"/>
  <c r="W112" i="28"/>
  <c r="W114" i="28"/>
  <c r="W115" i="28"/>
  <c r="W116" i="28"/>
  <c r="W117" i="28"/>
  <c r="W118" i="28"/>
  <c r="W119" i="28"/>
  <c r="W120" i="28"/>
  <c r="W121" i="28"/>
  <c r="W122" i="28"/>
  <c r="W123" i="28"/>
  <c r="W124" i="28"/>
  <c r="W90" i="28"/>
  <c r="W91" i="28"/>
  <c r="W92" i="28"/>
  <c r="W93" i="28"/>
  <c r="W94" i="28"/>
  <c r="W95" i="28"/>
  <c r="W96" i="28"/>
  <c r="W97" i="28"/>
  <c r="W98" i="28"/>
  <c r="W99" i="28"/>
  <c r="W100" i="28"/>
  <c r="W62" i="28"/>
  <c r="W63" i="28"/>
  <c r="W64" i="28"/>
  <c r="W65" i="28"/>
  <c r="W66" i="28"/>
  <c r="W67" i="28"/>
  <c r="W68" i="28"/>
  <c r="W69" i="28"/>
  <c r="W70" i="28"/>
  <c r="W71" i="28"/>
  <c r="W72" i="28"/>
  <c r="W73" i="28"/>
  <c r="W74" i="28"/>
  <c r="W75" i="28"/>
  <c r="W76" i="28"/>
  <c r="W78" i="28"/>
  <c r="W45" i="28"/>
  <c r="W47" i="28"/>
  <c r="W48" i="28"/>
  <c r="W49" i="28"/>
  <c r="W50" i="28"/>
  <c r="W51" i="28"/>
  <c r="W52" i="28"/>
  <c r="W53" i="28"/>
  <c r="W54" i="28"/>
  <c r="W55" i="28"/>
  <c r="W56" i="28"/>
  <c r="W57" i="28"/>
  <c r="W58" i="28"/>
  <c r="W59" i="28"/>
  <c r="W61" i="28"/>
  <c r="W22" i="28"/>
  <c r="W23" i="28"/>
  <c r="W24" i="28"/>
  <c r="W25" i="28"/>
  <c r="W26" i="28"/>
  <c r="W27" i="28"/>
  <c r="W28" i="28"/>
  <c r="W29" i="28"/>
  <c r="W30" i="28"/>
  <c r="W31" i="28"/>
  <c r="W32" i="28"/>
  <c r="W34" i="28"/>
  <c r="W35" i="28"/>
  <c r="W36" i="28"/>
  <c r="W37" i="28"/>
  <c r="W38" i="28"/>
  <c r="W39" i="28"/>
  <c r="W40" i="28"/>
  <c r="W41" i="28"/>
  <c r="W42" i="28"/>
  <c r="W43" i="28"/>
  <c r="W44" i="28"/>
  <c r="W5" i="28"/>
  <c r="W6" i="28"/>
  <c r="W7" i="28"/>
  <c r="W8" i="28"/>
  <c r="W9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4" i="28" l="1"/>
  <c r="W147" i="28" s="1"/>
</calcChain>
</file>

<file path=xl/sharedStrings.xml><?xml version="1.0" encoding="utf-8"?>
<sst xmlns="http://schemas.openxmlformats.org/spreadsheetml/2006/main" count="368" uniqueCount="182">
  <si>
    <t>город Майкоп</t>
  </si>
  <si>
    <t>Доля участников ВПР 2021 , выполнивших задания по оценке функциональной грамотности</t>
  </si>
  <si>
    <t>Муниципальное образование</t>
  </si>
  <si>
    <t>Общеобразовательная организация</t>
  </si>
  <si>
    <t>Математическая грамотность</t>
  </si>
  <si>
    <t>средневзвешенная доля, выполнивших задания ВПР 2021, проверяющие функциональную грамотность</t>
  </si>
  <si>
    <t>4ма-9.1</t>
  </si>
  <si>
    <t>4ма-9.2</t>
  </si>
  <si>
    <t>6гг-3.3</t>
  </si>
  <si>
    <t>7гг-7.1</t>
  </si>
  <si>
    <t>7гг-7.2</t>
  </si>
  <si>
    <t>8хи-5.1</t>
  </si>
  <si>
    <t>8хи-5.2</t>
  </si>
  <si>
    <t>11хи-14</t>
  </si>
  <si>
    <t>11ис-3</t>
  </si>
  <si>
    <t>6об-3.1</t>
  </si>
  <si>
    <t>6об-3.2</t>
  </si>
  <si>
    <t>7об-3.1</t>
  </si>
  <si>
    <t>4ря-8</t>
  </si>
  <si>
    <t>6ря-11</t>
  </si>
  <si>
    <t>7ря-11.1</t>
  </si>
  <si>
    <t>7ря-11.2</t>
  </si>
  <si>
    <t>8ря-8</t>
  </si>
  <si>
    <t>8ма-16.1</t>
  </si>
  <si>
    <t>8ма-16.2</t>
  </si>
  <si>
    <t>ГБОУ РА "АРГ"</t>
  </si>
  <si>
    <t>МБОУ "СШ №2"</t>
  </si>
  <si>
    <t>МБОУ "СШ №3"</t>
  </si>
  <si>
    <t>МБОУ "Майкопская гимназия №5"</t>
  </si>
  <si>
    <t>МБОУ "СШ №6"</t>
  </si>
  <si>
    <t>МБОУ "СШ №7"</t>
  </si>
  <si>
    <t>МБОУ "Лицей №8"</t>
  </si>
  <si>
    <t>МБОУ "СШ №9"</t>
  </si>
  <si>
    <t>МБОУ "СШ №10"</t>
  </si>
  <si>
    <t>МБОУ "СШ №11"</t>
  </si>
  <si>
    <t>МБОУ "СШ №13"</t>
  </si>
  <si>
    <t>МБОУ "СШ №14"</t>
  </si>
  <si>
    <t>МБОУ "СШ №15"</t>
  </si>
  <si>
    <t>МБОУ "СШ №16"</t>
  </si>
  <si>
    <t>МБОУ "СШ №17"</t>
  </si>
  <si>
    <t>МБОУ "СШ №18"</t>
  </si>
  <si>
    <t>МБОУ "СШ №19"</t>
  </si>
  <si>
    <t>МБОУ "СШ №20"</t>
  </si>
  <si>
    <t>МБОУ "Майкопская гимназия №22"</t>
  </si>
  <si>
    <t>МБОУ "СШ №23"</t>
  </si>
  <si>
    <t>МБОУ "СШ №24"</t>
  </si>
  <si>
    <t>МБОУ "СШ №25"</t>
  </si>
  <si>
    <t>МБОУ "СШ №26"</t>
  </si>
  <si>
    <t>МБОУ "СШ №27"</t>
  </si>
  <si>
    <t>МБОУ "СШ №28"</t>
  </si>
  <si>
    <t>МБОУ "СШ №33"</t>
  </si>
  <si>
    <t>МБОУ "Эколого-биологический лицей № 35"</t>
  </si>
  <si>
    <t>МБОУ "Лицей №34"</t>
  </si>
  <si>
    <t>ЧУОО "Православная гимназия во имя Преподобного Сергия Радонежского"</t>
  </si>
  <si>
    <t>Естественно-научная грамотность</t>
  </si>
  <si>
    <t>Читательская грамотность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</si>
  <si>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</si>
  <si>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</si>
  <si>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</si>
  <si>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</si>
  <si>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</si>
  <si>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</si>
  <si>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</si>
  <si>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город Адыгейск</t>
  </si>
  <si>
    <t>МБОУ "Основная общеобразовательная школа №12  "</t>
  </si>
  <si>
    <t>МБОУ "Основная общеобразовательная школа № 13  "</t>
  </si>
  <si>
    <t>МБОУ "Гимназия №1 " с. Красногвардейского"</t>
  </si>
  <si>
    <t>МБОУ "Основная общеобразовательная школа №12 " а. Бжедугхабль"</t>
  </si>
  <si>
    <t>МБОУ "Основная общеобразовательная школа №13 " с. Новосевастопольское"</t>
  </si>
  <si>
    <t>МБОУ "Основная общеобразовательная школа №14 " с. Преображенское"</t>
  </si>
  <si>
    <t>МБОУ "Начальная школа-детский сад №18 " с. Верхненазаровское"</t>
  </si>
  <si>
    <t>МБОУ "Образовательный центр №1 Майкопского района"</t>
  </si>
  <si>
    <t>МБОУ «Образовательный центр №2 Майкопского района»</t>
  </si>
  <si>
    <t>МБОУ "Образовательный центр №3 Майкопского района"</t>
  </si>
  <si>
    <t>МБОУ «Образовательный центр №4 Майкопского района»</t>
  </si>
  <si>
    <t>МБОУ "Образовательный центр №7 Майкопского района"</t>
  </si>
  <si>
    <t>МБОУ «Образовательный центр № 9 Майкопского района»</t>
  </si>
  <si>
    <t>МБОУ " Образовательный центр № 11" Майкопского района</t>
  </si>
  <si>
    <t>МБОУ начальная школа №23 филиал средней школы №3</t>
  </si>
  <si>
    <t>МБОУ "Начальная общеобразовательная школа №15 " Х. Казазово"</t>
  </si>
  <si>
    <t>МБОУ "Основная общеобразовательная школа №12 " х. Мамацев, Шовгеновского района, Республики Адыгея"</t>
  </si>
  <si>
    <t>МБОУ "Основная общеобразовательная школа №13 " х. Михайлов, Шовгеновского района, Республики Адыгея"</t>
  </si>
  <si>
    <t>МКОУ "Основная общеобразовательная школа № 10 " с. Штурбино"</t>
  </si>
  <si>
    <t>МБОУ Гиагинского района "СОШ №1"</t>
  </si>
  <si>
    <t>МБОУ Гиагинского района "СОШ №2 имени А.Асеева и Ю.Голикова"</t>
  </si>
  <si>
    <t>МБОУ Гиагинского района "СОШ №3"</t>
  </si>
  <si>
    <t>МБОУ Гиагинского района "СОШ №4"</t>
  </si>
  <si>
    <t>МБОУ Гиагинского района "СОШ №5"</t>
  </si>
  <si>
    <t>МБОУ Гиагинского района "СОШ № 6"</t>
  </si>
  <si>
    <t>МБОУ Гиагинского района "СОШ №7"</t>
  </si>
  <si>
    <t>МБОУ Гиагинского района "СОШ №8 имени В.Солдатенко"</t>
  </si>
  <si>
    <t>МБОУ Гиагинского района "СОШ № 9"</t>
  </si>
  <si>
    <t>МБОУ Гиагинского района "СОШ №10"</t>
  </si>
  <si>
    <t>МБОУ Гиагинского района "СОШ №11"</t>
  </si>
  <si>
    <t>МБОУ Гиагинского района "СОШ №12"</t>
  </si>
  <si>
    <t>МБОУ муниципального образования «Кошехабльский район» «СОШ №1»</t>
  </si>
  <si>
    <t>МБОУ муниципального образования «Кошехабльский район» «СОШ №2»</t>
  </si>
  <si>
    <t>МБОУ муниципального образования «Кошехабльский район» «СОШ №3»</t>
  </si>
  <si>
    <t>МБОУ муниципального образования «Кошехабльский район» «СОШ №4»</t>
  </si>
  <si>
    <t>МБОУ муниципального образования «Кошехабльский район» «СОШ №5»</t>
  </si>
  <si>
    <t>МБОУ муниципального образования «Кошехабльский район» «СОШ №6»</t>
  </si>
  <si>
    <t>МБОУ муниципального образования «Кошехабльский район» «СОШ №7»</t>
  </si>
  <si>
    <t>МБОУ муниципального образования «Кошехабльский район» «СОШ №8»</t>
  </si>
  <si>
    <t>МБОУ муниципального образования «Кошехабльский район» «СОШ № 9»</t>
  </si>
  <si>
    <t>МБОУ муниципального образования «Кошехабльский район» «СОШ №10»</t>
  </si>
  <si>
    <t>МБОУ муниципального образования «Кошехабльский район» «СОШ №11»</t>
  </si>
  <si>
    <t>МБОУ "СОШ № 2 им. Ю.К. Шхачемукова" а. Хатукай"</t>
  </si>
  <si>
    <t>МБОУ "СОШ №3 " им. М.И. Кудаева аула Адамий"</t>
  </si>
  <si>
    <t>МБОУ "СОШ №4 " с. Белое"</t>
  </si>
  <si>
    <t>МБОУ "СОШ №5 " с. Садовое"</t>
  </si>
  <si>
    <t>МБОУ "СОШ №6 " с. Еленовское"</t>
  </si>
  <si>
    <t>МКОУ "СОШ №7 " а. Джамбечи"</t>
  </si>
  <si>
    <t>МБОУ "СОШ №8 " с. Большесидоровское"</t>
  </si>
  <si>
    <t>МБОУ "СОШ №9 " а. Уляп"</t>
  </si>
  <si>
    <t>МБОУ "СОШ №11 " с. Красногвардейского"</t>
  </si>
  <si>
    <t>МБОУ "СОШ №15 им. Героя России Н.Н. Шевелева" с. Еленовское"</t>
  </si>
  <si>
    <t>МБОУ СОШ №5 ст. Даховская</t>
  </si>
  <si>
    <t>МБОУ "СОШ № 7" аула Панахес Тахтамукайского района Республики Адыгея"</t>
  </si>
  <si>
    <t>МБОУ СОШ №1 им. Ю.К. Намитокова а. Понежукая</t>
  </si>
  <si>
    <t>МБОУ СОШ №2 а. Ассоколай</t>
  </si>
  <si>
    <t>МБОУ СОШ №3 им. Героя Советского Союза Д.Е. Нехая а. Пчегатлукай</t>
  </si>
  <si>
    <t>МБОУ СОШ №4 а. Нечерезий</t>
  </si>
  <si>
    <t>МБОУ СОШ №5 а. Кунчукохабль</t>
  </si>
  <si>
    <t>МБОУ СОШ №6 а. Габукай</t>
  </si>
  <si>
    <t>МБОУ СОШ №7 им. И.Т. Джаримока а. Джиджихабль</t>
  </si>
  <si>
    <t>МБОУ СОШ №8 а. Нешукай</t>
  </si>
  <si>
    <t>МБОУ СОШ №9 им.К.Х.Нехая а. Вочепшия</t>
  </si>
  <si>
    <t>МБОУ СОШ №10 им. К.Б. Бжигакова п. Тлюстенхабль Теучежского района Республики Адыгея</t>
  </si>
  <si>
    <t>МБОУ СОШ №11 х. Шевченко</t>
  </si>
  <si>
    <t>МБОУ "СОШ №1 имени Д.А. Ашхамафа " а. Хакуринохабль, Шовгеновского района, Республики Адыгея"</t>
  </si>
  <si>
    <t>МБОУ "СОШ №3 " а. Джерокай, Шовгеновского района, Республики Адыгея"</t>
  </si>
  <si>
    <t>МБОУ "СОШ №4 имени Героя Советского Союза Хусена Борежевича Андрухаева " а. Мамхег, Шовгеновского района, Республики Адыгея"</t>
  </si>
  <si>
    <t>МБОУ "СОШ №5 " п. Зарево, Шовгеновского района, Республики Адыгея"</t>
  </si>
  <si>
    <t>МБОУ "Хатажукаевская СОШ №6 имени Ахмеда Хаткова " а. Пшичо, Шовгеновского района, Республики Адыгея"</t>
  </si>
  <si>
    <t>МБОУ "СОШ №8" х. Чернышев Шовгеновского района, Республики Адыгея</t>
  </si>
  <si>
    <t>МБОУ "Краснобашненская СОШ №9  " х. Тихонов, Шовгеновского района, Республики Адыгея"</t>
  </si>
  <si>
    <t>МБОУ "СОШ №11 " а. Пшизов, Шовгеновского района, Республики Адыгея"</t>
  </si>
  <si>
    <t>МБОУ "СШ № 1" аула Тахтамукай Тахтамукайского района Республики Адыгея"</t>
  </si>
  <si>
    <t>МБОУ "СШ №2" поселок Энем Тахтамукайского района Республики Адыгея"</t>
  </si>
  <si>
    <t>МБОУ "СШ № 3" поселка Яблоновский Тахтамукайского района Республики Адыгея"</t>
  </si>
  <si>
    <t>МБОУ "СШ № 4 им. Д.С. Схаляхо" аула Афипсип Тахтамукайского района Республики Адыгея"</t>
  </si>
  <si>
    <t>МБОУ "СШ № 5" п. Яблоновский Тахтамукайского района Республики Адыгея"</t>
  </si>
  <si>
    <t>МБОУ "СШ № 6" п. Энем Тахтамукайского района Республики Адыгея"</t>
  </si>
  <si>
    <t>МБОУ "СШ № 8 имени И.Х.Барона" аула ПсейтукТахтамукайского района Республики Адыгея"</t>
  </si>
  <si>
    <t>МБОУ "СШ № 9" поселка Отрадный Тахтамукайского района Республики Адыгея"</t>
  </si>
  <si>
    <t>МБОУ "СШ № 10" аула Козет Тахтамукайского района Республики Адыгея"</t>
  </si>
  <si>
    <t>МБОУ "СШ № 11" аула Старобжегокай Тахтамукайского района Республики Адыгея"</t>
  </si>
  <si>
    <t>МБОУ "СШ № 12" аула Новобжегокай Тахтамукайского района Республики Адыгея"</t>
  </si>
  <si>
    <t>МБОУ "СШ № 13" поселка Новый Тахтамукайского района Республики Адыгея"</t>
  </si>
  <si>
    <t>МБОУ "СШ № 14" поселок Прикубанский Тахтамукайского района Республики Алыгея"</t>
  </si>
  <si>
    <t>МБОУ "СШ №15" поселка Яблоновский Тахтамукайского района Республики Адыгея"</t>
  </si>
  <si>
    <t>МБОУ "СШ №17" п. Энем Тахтамукайского района Республики Адыгея"</t>
  </si>
  <si>
    <t>МБОУ "СШ № 19" аула Новая Адыгея Тахтамукайского района Республики Адыгея"</t>
  </si>
  <si>
    <t>МБОУ "СШ № 20" хутора Новый Сад Тахтамукайского района Республики Адыгея"</t>
  </si>
  <si>
    <t>МБОУ "СШ № 25" поселка Энем Тахтамукайского района Республики Адыгея"</t>
  </si>
  <si>
    <t>МБОУ "СОШ № 24" аула Шенджий Тахтамукайского района Республики Адыгея"</t>
  </si>
  <si>
    <t>МБОУ "Основная общеобразовательная школа №16" хутора Суповский Тахтамукайского района Республики Адыгея"</t>
  </si>
  <si>
    <t>МБОУ СОШ №8 х.Шунтук</t>
  </si>
  <si>
    <t>МБОУ "СОШ №10"" х.Хапачев"</t>
  </si>
  <si>
    <t>МБОУ "Основная общеобразовательная школа №2 " х. Дукмасов, Шовгеновского района, Республики Адыгея"</t>
  </si>
  <si>
    <t>МБОУ СОШ №1 г.Адыгейска</t>
  </si>
  <si>
    <t>МБОУ СОШ №2 им. Х.Я. Беретаря г. Адыгейска</t>
  </si>
  <si>
    <t>МБОУ СОШ №5 х. Псекупс</t>
  </si>
  <si>
    <t>МБОУ СОШ №3 им. Ю.И. Тлюстена г. Адыгейска</t>
  </si>
  <si>
    <t>МБОУ СОШ №4 им.А.И. Хуаде  аула Гатлукай</t>
  </si>
  <si>
    <t>СР ЗНАЧ:</t>
  </si>
  <si>
    <t>&lt; ср.знач.</t>
  </si>
  <si>
    <t>&gt; ср.знач.</t>
  </si>
  <si>
    <t>максимум</t>
  </si>
  <si>
    <t>минимум</t>
  </si>
  <si>
    <t>Ср. знач. по МО:</t>
  </si>
  <si>
    <t>8би-8.1</t>
  </si>
  <si>
    <t xml:space="preserve">Муниципальное бюджетное общеобразовательное учреждение «Образовательный центр №6 Майкопского района» </t>
  </si>
  <si>
    <t>Муниципальное бюджетное общеобразовательное учреждение "Образовательный центр №10 Майкопского района"</t>
  </si>
  <si>
    <t>Муниципальное бюджетное общеобразовательное учреждение "Средняя школа № 27 а. Новая Адыгея" Тахтамукайского района Республики Адыгея</t>
  </si>
  <si>
    <t xml:space="preserve"> </t>
  </si>
  <si>
    <t>СР. ЗНАЧ. ПО РА:</t>
  </si>
  <si>
    <t>МБОУ "Основная общеобразовательная школа № 13 " Кошехабльский район</t>
  </si>
  <si>
    <t>кол-во ОО меньше среднего значения по РА</t>
  </si>
  <si>
    <t>кол-во ОО больше среднего значения по РА</t>
  </si>
  <si>
    <t>Доля участников ВПР 2022 , выполнивших задания по оценке функциональной грамотности</t>
  </si>
  <si>
    <t>средневзвешенная доля, выполнивших задания ВПР 2022, проверяющие функциональную грамотность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</si>
</sst>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CC6E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0" borderId="4" xfId="0" applyBorder="1"/>
    <xf numFmtId="0" fontId="0" fillId="0" borderId="4" xfId="0" applyBorder="1" applyAlignment="1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3" borderId="11" xfId="0" applyFill="1" applyBorder="1"/>
    <xf numFmtId="0" fontId="0" fillId="0" borderId="14" xfId="0" applyBorder="1"/>
    <xf numFmtId="0" fontId="0" fillId="3" borderId="14" xfId="0" applyFill="1" applyBorder="1"/>
    <xf numFmtId="0" fontId="0" fillId="3" borderId="16" xfId="0" applyFill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3" borderId="9" xfId="0" applyFill="1" applyBorder="1"/>
    <xf numFmtId="2" fontId="1" fillId="2" borderId="0" xfId="0" applyNumberFormat="1" applyFont="1" applyFill="1" applyBorder="1"/>
    <xf numFmtId="2" fontId="1" fillId="2" borderId="24" xfId="0" applyNumberFormat="1" applyFont="1" applyFill="1" applyBorder="1"/>
    <xf numFmtId="2" fontId="1" fillId="2" borderId="25" xfId="0" applyNumberFormat="1" applyFont="1" applyFill="1" applyBorder="1"/>
    <xf numFmtId="2" fontId="1" fillId="2" borderId="26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3" borderId="20" xfId="0" applyFill="1" applyBorder="1"/>
    <xf numFmtId="0" fontId="0" fillId="0" borderId="21" xfId="0" applyBorder="1"/>
    <xf numFmtId="0" fontId="0" fillId="0" borderId="27" xfId="0" applyBorder="1"/>
    <xf numFmtId="0" fontId="0" fillId="0" borderId="28" xfId="0" applyBorder="1"/>
    <xf numFmtId="0" fontId="0" fillId="3" borderId="19" xfId="0" applyFill="1" applyBorder="1"/>
    <xf numFmtId="0" fontId="0" fillId="3" borderId="21" xfId="0" applyFill="1" applyBorder="1"/>
    <xf numFmtId="49" fontId="0" fillId="3" borderId="11" xfId="0" applyNumberFormat="1" applyFill="1" applyBorder="1"/>
    <xf numFmtId="0" fontId="0" fillId="2" borderId="27" xfId="0" applyFill="1" applyBorder="1"/>
    <xf numFmtId="0" fontId="7" fillId="4" borderId="40" xfId="0" applyFont="1" applyFill="1" applyBorder="1"/>
    <xf numFmtId="2" fontId="7" fillId="4" borderId="41" xfId="0" applyNumberFormat="1" applyFont="1" applyFill="1" applyBorder="1"/>
    <xf numFmtId="0" fontId="4" fillId="0" borderId="0" xfId="0" applyFont="1"/>
    <xf numFmtId="2" fontId="0" fillId="0" borderId="0" xfId="0" applyNumberFormat="1"/>
    <xf numFmtId="0" fontId="4" fillId="0" borderId="4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2" fillId="5" borderId="44" xfId="0" applyNumberFormat="1" applyFont="1" applyFill="1" applyBorder="1" applyAlignment="1">
      <alignment horizontal="right"/>
    </xf>
    <xf numFmtId="0" fontId="0" fillId="0" borderId="19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20" xfId="0" applyFill="1" applyBorder="1"/>
    <xf numFmtId="0" fontId="0" fillId="0" borderId="2" xfId="0" applyFill="1" applyBorder="1"/>
    <xf numFmtId="0" fontId="0" fillId="0" borderId="11" xfId="0" applyFill="1" applyBorder="1"/>
    <xf numFmtId="0" fontId="0" fillId="0" borderId="21" xfId="0" applyFill="1" applyBorder="1"/>
    <xf numFmtId="0" fontId="0" fillId="0" borderId="14" xfId="0" applyFill="1" applyBorder="1"/>
    <xf numFmtId="0" fontId="0" fillId="0" borderId="16" xfId="0" applyFill="1" applyBorder="1"/>
    <xf numFmtId="0" fontId="0" fillId="0" borderId="27" xfId="0" applyFill="1" applyBorder="1"/>
    <xf numFmtId="0" fontId="0" fillId="0" borderId="0" xfId="0" applyFill="1" applyBorder="1"/>
    <xf numFmtId="0" fontId="0" fillId="0" borderId="28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 applyAlignment="1"/>
    <xf numFmtId="0" fontId="0" fillId="0" borderId="6" xfId="0" applyBorder="1" applyAlignment="1"/>
    <xf numFmtId="0" fontId="0" fillId="0" borderId="13" xfId="0" applyBorder="1" applyAlignment="1"/>
    <xf numFmtId="0" fontId="4" fillId="0" borderId="13" xfId="0" applyFont="1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0" borderId="0" xfId="0" applyAlignment="1"/>
    <xf numFmtId="0" fontId="7" fillId="0" borderId="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textRotation="90"/>
    </xf>
    <xf numFmtId="0" fontId="7" fillId="0" borderId="32" xfId="0" applyFont="1" applyBorder="1" applyAlignment="1">
      <alignment horizontal="center" vertical="center" textRotation="90"/>
    </xf>
    <xf numFmtId="0" fontId="7" fillId="0" borderId="43" xfId="0" applyFont="1" applyBorder="1" applyAlignment="1">
      <alignment horizontal="center" vertical="center" textRotation="90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7" fillId="0" borderId="33" xfId="0" applyFont="1" applyBorder="1" applyAlignment="1">
      <alignment horizontal="center" vertical="center" textRotation="90"/>
    </xf>
    <xf numFmtId="0" fontId="7" fillId="0" borderId="27" xfId="0" applyFont="1" applyBorder="1" applyAlignment="1">
      <alignment horizontal="center" vertical="center" textRotation="90"/>
    </xf>
    <xf numFmtId="0" fontId="7" fillId="0" borderId="34" xfId="0" applyFont="1" applyBorder="1" applyAlignment="1">
      <alignment horizontal="center" vertical="center" textRotation="90"/>
    </xf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51" xfId="0" applyBorder="1"/>
    <xf numFmtId="0" fontId="0" fillId="0" borderId="52" xfId="0" applyBorder="1"/>
    <xf numFmtId="0" fontId="0" fillId="3" borderId="52" xfId="0" applyFill="1" applyBorder="1"/>
    <xf numFmtId="0" fontId="0" fillId="3" borderId="51" xfId="0" applyFill="1" applyBorder="1"/>
    <xf numFmtId="0" fontId="0" fillId="3" borderId="53" xfId="0" applyFill="1" applyBorder="1"/>
    <xf numFmtId="0" fontId="0" fillId="0" borderId="53" xfId="0" applyBorder="1"/>
    <xf numFmtId="2" fontId="1" fillId="2" borderId="22" xfId="0" applyNumberFormat="1" applyFont="1" applyFill="1" applyBorder="1"/>
    <xf numFmtId="2" fontId="1" fillId="2" borderId="44" xfId="0" applyNumberFormat="1" applyFont="1" applyFill="1" applyBorder="1"/>
    <xf numFmtId="0" fontId="7" fillId="0" borderId="54" xfId="0" applyFont="1" applyBorder="1" applyAlignment="1">
      <alignment horizontal="center" vertical="center" textRotation="90"/>
    </xf>
    <xf numFmtId="0" fontId="0" fillId="0" borderId="17" xfId="0" applyFill="1" applyBorder="1"/>
    <xf numFmtId="0" fontId="7" fillId="0" borderId="0" xfId="0" applyFont="1" applyBorder="1"/>
    <xf numFmtId="0" fontId="7" fillId="0" borderId="0" xfId="0" applyFont="1"/>
    <xf numFmtId="0" fontId="7" fillId="4" borderId="40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35"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9"/>
  <colors>
    <mruColors>
      <color rgb="FFFF5D5D"/>
      <color rgb="FFFF3F3F"/>
      <color rgb="FF8DCC6E"/>
      <color rgb="FFFFDA6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13" sqref="Y13"/>
    </sheetView>
  </sheetViews>
  <sheetFormatPr defaultRowHeight="15" x14ac:dyDescent="0.25"/>
  <cols>
    <col min="1" max="1" width="9.140625" customWidth="1"/>
    <col min="2" max="2" width="38" style="64" customWidth="1"/>
    <col min="3" max="22" width="9.7109375" customWidth="1"/>
    <col min="23" max="23" width="12.85546875" customWidth="1"/>
    <col min="24" max="24" width="14" customWidth="1"/>
  </cols>
  <sheetData>
    <row r="1" spans="1:23" ht="30.75" customHeight="1" thickBot="1" x14ac:dyDescent="0.3">
      <c r="A1" s="87" t="s">
        <v>180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96.75" customHeight="1" thickBot="1" x14ac:dyDescent="0.3">
      <c r="A2" s="74" t="s">
        <v>2</v>
      </c>
      <c r="B2" s="76" t="s">
        <v>3</v>
      </c>
      <c r="C2" s="78" t="s">
        <v>4</v>
      </c>
      <c r="D2" s="79"/>
      <c r="E2" s="79"/>
      <c r="F2" s="80"/>
      <c r="G2" s="81" t="s">
        <v>54</v>
      </c>
      <c r="H2" s="82"/>
      <c r="I2" s="82"/>
      <c r="J2" s="82"/>
      <c r="K2" s="82"/>
      <c r="L2" s="82"/>
      <c r="M2" s="83"/>
      <c r="N2" s="84" t="s">
        <v>55</v>
      </c>
      <c r="O2" s="85"/>
      <c r="P2" s="85"/>
      <c r="Q2" s="85"/>
      <c r="R2" s="85"/>
      <c r="S2" s="85"/>
      <c r="T2" s="85"/>
      <c r="U2" s="85"/>
      <c r="V2" s="86"/>
      <c r="W2" s="90" t="s">
        <v>181</v>
      </c>
    </row>
    <row r="3" spans="1:23" ht="32.25" customHeight="1" thickBot="1" x14ac:dyDescent="0.3">
      <c r="A3" s="75"/>
      <c r="B3" s="77"/>
      <c r="C3" s="95" t="s">
        <v>6</v>
      </c>
      <c r="D3" s="96" t="s">
        <v>7</v>
      </c>
      <c r="E3" s="97" t="s">
        <v>23</v>
      </c>
      <c r="F3" s="98" t="s">
        <v>24</v>
      </c>
      <c r="G3" s="95" t="s">
        <v>171</v>
      </c>
      <c r="H3" s="96" t="s">
        <v>8</v>
      </c>
      <c r="I3" s="96" t="s">
        <v>9</v>
      </c>
      <c r="J3" s="96" t="s">
        <v>10</v>
      </c>
      <c r="K3" s="96" t="s">
        <v>11</v>
      </c>
      <c r="L3" s="96" t="s">
        <v>12</v>
      </c>
      <c r="M3" s="99" t="s">
        <v>13</v>
      </c>
      <c r="N3" s="100" t="s">
        <v>14</v>
      </c>
      <c r="O3" s="101" t="s">
        <v>15</v>
      </c>
      <c r="P3" s="101" t="s">
        <v>16</v>
      </c>
      <c r="Q3" s="101" t="s">
        <v>17</v>
      </c>
      <c r="R3" s="101" t="s">
        <v>18</v>
      </c>
      <c r="S3" s="101" t="s">
        <v>19</v>
      </c>
      <c r="T3" s="101" t="s">
        <v>20</v>
      </c>
      <c r="U3" s="101" t="s">
        <v>21</v>
      </c>
      <c r="V3" s="102" t="s">
        <v>22</v>
      </c>
      <c r="W3" s="91"/>
    </row>
    <row r="4" spans="1:23" ht="20.100000000000001" customHeight="1" x14ac:dyDescent="0.25">
      <c r="A4" s="71" t="s">
        <v>0</v>
      </c>
      <c r="B4" s="58" t="s">
        <v>43</v>
      </c>
      <c r="C4" s="22">
        <v>40.869999999999997</v>
      </c>
      <c r="D4" s="7">
        <v>56.52</v>
      </c>
      <c r="E4" s="7">
        <v>78.67</v>
      </c>
      <c r="F4" s="8">
        <v>65.33</v>
      </c>
      <c r="G4" s="22">
        <v>54.55</v>
      </c>
      <c r="H4" s="7">
        <v>45.69</v>
      </c>
      <c r="I4" s="7">
        <v>89.83</v>
      </c>
      <c r="J4" s="7">
        <v>83.05</v>
      </c>
      <c r="K4" s="7">
        <v>62.16</v>
      </c>
      <c r="L4" s="7">
        <v>64.86</v>
      </c>
      <c r="M4" s="17"/>
      <c r="N4" s="115">
        <v>75</v>
      </c>
      <c r="O4" s="7">
        <v>66.98</v>
      </c>
      <c r="P4" s="7">
        <v>52.83</v>
      </c>
      <c r="Q4" s="7">
        <v>83.72</v>
      </c>
      <c r="R4" s="7">
        <v>71.849999999999994</v>
      </c>
      <c r="S4" s="7">
        <v>76.55</v>
      </c>
      <c r="T4" s="7">
        <v>74.599999999999994</v>
      </c>
      <c r="U4" s="7">
        <v>35.71</v>
      </c>
      <c r="V4" s="8">
        <v>73.91</v>
      </c>
      <c r="W4" s="19">
        <f>AVERAGE(C4:V4)</f>
        <v>65.930526315789479</v>
      </c>
    </row>
    <row r="5" spans="1:23" ht="20.100000000000001" customHeight="1" x14ac:dyDescent="0.25">
      <c r="A5" s="72"/>
      <c r="B5" s="5" t="s">
        <v>51</v>
      </c>
      <c r="C5" s="23">
        <v>37.96</v>
      </c>
      <c r="D5" s="2">
        <v>30.56</v>
      </c>
      <c r="E5" s="2">
        <v>58.44</v>
      </c>
      <c r="F5" s="9">
        <v>24.68</v>
      </c>
      <c r="G5" s="23">
        <v>85.42</v>
      </c>
      <c r="H5" s="2">
        <v>69.09</v>
      </c>
      <c r="I5" s="2">
        <v>96</v>
      </c>
      <c r="J5" s="2">
        <v>80</v>
      </c>
      <c r="K5" s="2">
        <v>70</v>
      </c>
      <c r="L5" s="2">
        <v>45</v>
      </c>
      <c r="M5" s="9">
        <v>0</v>
      </c>
      <c r="N5" s="116"/>
      <c r="O5" s="2">
        <v>82.14</v>
      </c>
      <c r="P5" s="2">
        <v>83.93</v>
      </c>
      <c r="Q5" s="2">
        <v>91.54</v>
      </c>
      <c r="R5" s="2">
        <v>70.64</v>
      </c>
      <c r="S5" s="2">
        <v>67.81</v>
      </c>
      <c r="T5" s="2">
        <v>62.9</v>
      </c>
      <c r="U5" s="2">
        <v>19.89</v>
      </c>
      <c r="V5" s="9">
        <v>41.3</v>
      </c>
      <c r="W5" s="20">
        <f>AVERAGE(N5:V5)</f>
        <v>65.018749999999997</v>
      </c>
    </row>
    <row r="6" spans="1:23" ht="20.100000000000001" customHeight="1" x14ac:dyDescent="0.25">
      <c r="A6" s="72"/>
      <c r="B6" s="5" t="s">
        <v>33</v>
      </c>
      <c r="C6" s="23">
        <v>36.17</v>
      </c>
      <c r="D6" s="2">
        <v>36.17</v>
      </c>
      <c r="E6" s="2">
        <v>42.86</v>
      </c>
      <c r="F6" s="9">
        <v>26.53</v>
      </c>
      <c r="G6" s="24"/>
      <c r="H6" s="2">
        <v>75</v>
      </c>
      <c r="I6" s="2">
        <v>100</v>
      </c>
      <c r="J6" s="2">
        <v>95.65</v>
      </c>
      <c r="K6" s="2">
        <v>47.83</v>
      </c>
      <c r="L6" s="2">
        <v>43.48</v>
      </c>
      <c r="M6" s="9"/>
      <c r="N6" s="116">
        <v>70</v>
      </c>
      <c r="O6" s="2">
        <v>76.09</v>
      </c>
      <c r="P6" s="2">
        <v>60.87</v>
      </c>
      <c r="Q6" s="2">
        <v>82.93</v>
      </c>
      <c r="R6" s="2">
        <v>65.12</v>
      </c>
      <c r="S6" s="2">
        <v>73.959999999999994</v>
      </c>
      <c r="T6" s="2">
        <v>74.03</v>
      </c>
      <c r="U6" s="2">
        <v>61.47</v>
      </c>
      <c r="V6" s="9">
        <v>71.430000000000007</v>
      </c>
      <c r="W6" s="20">
        <f>AVERAGE(C6:V6)</f>
        <v>63.310555555555567</v>
      </c>
    </row>
    <row r="7" spans="1:23" ht="20.100000000000001" customHeight="1" x14ac:dyDescent="0.25">
      <c r="A7" s="72"/>
      <c r="B7" s="36" t="s">
        <v>53</v>
      </c>
      <c r="C7" s="23">
        <v>54.55</v>
      </c>
      <c r="D7" s="2">
        <v>36.36</v>
      </c>
      <c r="E7" s="2">
        <v>50</v>
      </c>
      <c r="F7" s="9">
        <v>33.33</v>
      </c>
      <c r="G7" s="23"/>
      <c r="H7" s="2"/>
      <c r="I7" s="2"/>
      <c r="J7" s="2"/>
      <c r="K7" s="2"/>
      <c r="L7" s="2"/>
      <c r="M7" s="10"/>
      <c r="N7" s="117"/>
      <c r="O7" s="2"/>
      <c r="P7" s="2"/>
      <c r="Q7" s="2">
        <v>87.5</v>
      </c>
      <c r="R7" s="2">
        <v>80</v>
      </c>
      <c r="S7" s="2">
        <v>71.88</v>
      </c>
      <c r="T7" s="2">
        <v>66.67</v>
      </c>
      <c r="U7" s="2">
        <v>33.33</v>
      </c>
      <c r="V7" s="9">
        <v>33.33</v>
      </c>
      <c r="W7" s="20">
        <f>AVERAGE(G7:V7)</f>
        <v>62.118333333333332</v>
      </c>
    </row>
    <row r="8" spans="1:23" ht="20.100000000000001" customHeight="1" x14ac:dyDescent="0.25">
      <c r="A8" s="72"/>
      <c r="B8" s="5" t="s">
        <v>30</v>
      </c>
      <c r="C8" s="23">
        <v>85.61</v>
      </c>
      <c r="D8" s="2">
        <v>63.31</v>
      </c>
      <c r="E8" s="2">
        <v>64.599999999999994</v>
      </c>
      <c r="F8" s="9">
        <v>35.4</v>
      </c>
      <c r="G8" s="23"/>
      <c r="H8" s="2">
        <v>64.17</v>
      </c>
      <c r="I8" s="2">
        <v>82.14</v>
      </c>
      <c r="J8" s="2">
        <v>75</v>
      </c>
      <c r="K8" s="2">
        <v>78</v>
      </c>
      <c r="L8" s="2">
        <v>68</v>
      </c>
      <c r="M8" s="9">
        <v>65.709999999999994</v>
      </c>
      <c r="N8" s="116">
        <v>71.430000000000007</v>
      </c>
      <c r="O8" s="2">
        <v>51.69</v>
      </c>
      <c r="P8" s="2">
        <v>50.85</v>
      </c>
      <c r="Q8" s="2">
        <v>57.14</v>
      </c>
      <c r="R8" s="2">
        <v>71.27</v>
      </c>
      <c r="S8" s="2">
        <v>68.75</v>
      </c>
      <c r="T8" s="2">
        <v>60.5</v>
      </c>
      <c r="U8" s="2">
        <v>23.53</v>
      </c>
      <c r="V8" s="9">
        <v>37.700000000000003</v>
      </c>
      <c r="W8" s="20">
        <f>AVERAGE(C8:V8)</f>
        <v>61.831578947368428</v>
      </c>
    </row>
    <row r="9" spans="1:23" ht="20.100000000000001" customHeight="1" x14ac:dyDescent="0.25">
      <c r="A9" s="72"/>
      <c r="B9" s="5" t="s">
        <v>52</v>
      </c>
      <c r="C9" s="23">
        <v>64.17</v>
      </c>
      <c r="D9" s="2">
        <v>65</v>
      </c>
      <c r="E9" s="2">
        <v>60.81</v>
      </c>
      <c r="F9" s="9">
        <v>50</v>
      </c>
      <c r="G9" s="24"/>
      <c r="H9" s="2">
        <v>84.78</v>
      </c>
      <c r="I9" s="2">
        <v>73.91</v>
      </c>
      <c r="J9" s="2">
        <v>47.83</v>
      </c>
      <c r="K9" s="2">
        <v>37.5</v>
      </c>
      <c r="L9" s="2">
        <v>37.5</v>
      </c>
      <c r="M9" s="10"/>
      <c r="N9" s="117"/>
      <c r="O9" s="2">
        <v>76.09</v>
      </c>
      <c r="P9" s="2">
        <v>86.96</v>
      </c>
      <c r="Q9" s="2">
        <v>52.33</v>
      </c>
      <c r="R9" s="2">
        <v>57.06</v>
      </c>
      <c r="S9" s="2">
        <v>63.28</v>
      </c>
      <c r="T9" s="2">
        <v>67</v>
      </c>
      <c r="U9" s="2">
        <v>33.33</v>
      </c>
      <c r="V9" s="9">
        <v>65.67</v>
      </c>
      <c r="W9" s="20">
        <f>AVERAGE(C9:V9)</f>
        <v>60.189411764705881</v>
      </c>
    </row>
    <row r="10" spans="1:23" ht="20.100000000000001" customHeight="1" x14ac:dyDescent="0.25">
      <c r="A10" s="72"/>
      <c r="B10" s="5" t="s">
        <v>41</v>
      </c>
      <c r="C10" s="23">
        <v>51.85</v>
      </c>
      <c r="D10" s="2">
        <v>39.51</v>
      </c>
      <c r="E10" s="2">
        <v>69.14</v>
      </c>
      <c r="F10" s="9">
        <v>49.38</v>
      </c>
      <c r="G10" s="23"/>
      <c r="H10" s="2">
        <v>66.28</v>
      </c>
      <c r="I10" s="2">
        <v>75</v>
      </c>
      <c r="J10" s="2">
        <v>53.85</v>
      </c>
      <c r="K10" s="2">
        <v>72.22</v>
      </c>
      <c r="L10" s="2">
        <v>61.11</v>
      </c>
      <c r="M10" s="10"/>
      <c r="N10" s="116">
        <v>90.48</v>
      </c>
      <c r="O10" s="2">
        <v>67.95</v>
      </c>
      <c r="P10" s="2">
        <v>23.08</v>
      </c>
      <c r="Q10" s="2">
        <v>82.35</v>
      </c>
      <c r="R10" s="2">
        <v>70.88</v>
      </c>
      <c r="S10" s="2">
        <v>65.05</v>
      </c>
      <c r="T10" s="2">
        <v>53.68</v>
      </c>
      <c r="U10" s="2">
        <v>39.65</v>
      </c>
      <c r="V10" s="9">
        <v>50</v>
      </c>
      <c r="W10" s="20">
        <f>AVERAGE(C10:V10)</f>
        <v>60.081111111111113</v>
      </c>
    </row>
    <row r="11" spans="1:23" ht="20.100000000000001" customHeight="1" x14ac:dyDescent="0.25">
      <c r="A11" s="72"/>
      <c r="B11" s="5" t="s">
        <v>28</v>
      </c>
      <c r="C11" s="23">
        <v>77.03</v>
      </c>
      <c r="D11" s="2">
        <v>36.49</v>
      </c>
      <c r="E11" s="2">
        <v>50</v>
      </c>
      <c r="F11" s="9">
        <v>30</v>
      </c>
      <c r="G11" s="23"/>
      <c r="H11" s="2">
        <v>74.069999999999993</v>
      </c>
      <c r="I11" s="2">
        <v>92.31</v>
      </c>
      <c r="J11" s="2">
        <v>92.31</v>
      </c>
      <c r="K11" s="2">
        <v>4.17</v>
      </c>
      <c r="L11" s="2">
        <v>0</v>
      </c>
      <c r="M11" s="10"/>
      <c r="N11" s="116">
        <v>76.92</v>
      </c>
      <c r="O11" s="2">
        <v>80.77</v>
      </c>
      <c r="P11" s="2">
        <v>96.15</v>
      </c>
      <c r="Q11" s="2">
        <v>95.83</v>
      </c>
      <c r="R11" s="2">
        <v>48.67</v>
      </c>
      <c r="S11" s="2">
        <v>66.069999999999993</v>
      </c>
      <c r="T11" s="2">
        <v>69.150000000000006</v>
      </c>
      <c r="U11" s="2">
        <v>14.18</v>
      </c>
      <c r="V11" s="9">
        <v>25</v>
      </c>
      <c r="W11" s="20">
        <f>AVERAGE(C11:V11)</f>
        <v>57.173333333333325</v>
      </c>
    </row>
    <row r="12" spans="1:23" ht="20.100000000000001" customHeight="1" x14ac:dyDescent="0.25">
      <c r="A12" s="72"/>
      <c r="B12" s="5" t="s">
        <v>31</v>
      </c>
      <c r="C12" s="23">
        <v>14.16</v>
      </c>
      <c r="D12" s="2">
        <v>15.93</v>
      </c>
      <c r="E12" s="2">
        <v>45.12</v>
      </c>
      <c r="F12" s="9">
        <v>37.799999999999997</v>
      </c>
      <c r="G12" s="23"/>
      <c r="H12" s="2">
        <v>66.33</v>
      </c>
      <c r="I12" s="2">
        <v>90</v>
      </c>
      <c r="J12" s="2">
        <v>73.33</v>
      </c>
      <c r="K12" s="2">
        <v>21.74</v>
      </c>
      <c r="L12" s="2">
        <v>17.39</v>
      </c>
      <c r="M12" s="9"/>
      <c r="N12" s="116">
        <v>79.03</v>
      </c>
      <c r="O12" s="2">
        <v>60</v>
      </c>
      <c r="P12" s="2">
        <v>74</v>
      </c>
      <c r="Q12" s="2">
        <v>71.430000000000007</v>
      </c>
      <c r="R12" s="2">
        <v>86.14</v>
      </c>
      <c r="S12" s="2">
        <v>81.13</v>
      </c>
      <c r="T12" s="2">
        <v>77.91</v>
      </c>
      <c r="U12" s="2">
        <v>55.43</v>
      </c>
      <c r="V12" s="9">
        <v>62.18</v>
      </c>
      <c r="W12" s="20">
        <f>AVERAGE(C12:V12)</f>
        <v>57.169444444444444</v>
      </c>
    </row>
    <row r="13" spans="1:23" ht="20.100000000000001" customHeight="1" x14ac:dyDescent="0.25">
      <c r="A13" s="72"/>
      <c r="B13" s="5" t="s">
        <v>48</v>
      </c>
      <c r="C13" s="23">
        <v>50</v>
      </c>
      <c r="D13" s="2">
        <v>50</v>
      </c>
      <c r="E13" s="2">
        <v>69.23</v>
      </c>
      <c r="F13" s="9">
        <v>30.77</v>
      </c>
      <c r="G13" s="24"/>
      <c r="H13" s="2"/>
      <c r="I13" s="2"/>
      <c r="J13" s="2"/>
      <c r="K13" s="3"/>
      <c r="L13" s="3"/>
      <c r="M13" s="10"/>
      <c r="N13" s="117"/>
      <c r="O13" s="2">
        <v>83.33</v>
      </c>
      <c r="P13" s="2">
        <v>50</v>
      </c>
      <c r="Q13" s="2"/>
      <c r="R13" s="2">
        <v>66.67</v>
      </c>
      <c r="S13" s="2">
        <v>80.77</v>
      </c>
      <c r="T13" s="2">
        <v>33.33</v>
      </c>
      <c r="U13" s="2">
        <v>36.11</v>
      </c>
      <c r="V13" s="9">
        <v>66.67</v>
      </c>
      <c r="W13" s="20">
        <f>AVERAGE(C13:V13)</f>
        <v>56.08</v>
      </c>
    </row>
    <row r="14" spans="1:23" ht="20.100000000000001" customHeight="1" x14ac:dyDescent="0.25">
      <c r="A14" s="72"/>
      <c r="B14" s="5" t="s">
        <v>32</v>
      </c>
      <c r="C14" s="23">
        <v>67.39</v>
      </c>
      <c r="D14" s="2">
        <v>67.39</v>
      </c>
      <c r="E14" s="2">
        <v>44.74</v>
      </c>
      <c r="F14" s="9">
        <v>15.79</v>
      </c>
      <c r="G14" s="24"/>
      <c r="H14" s="2">
        <v>69.05</v>
      </c>
      <c r="I14" s="2">
        <v>86.21</v>
      </c>
      <c r="J14" s="2">
        <v>55.17</v>
      </c>
      <c r="K14" s="2">
        <v>57.14</v>
      </c>
      <c r="L14" s="2">
        <v>9.52</v>
      </c>
      <c r="M14" s="9">
        <v>30.56</v>
      </c>
      <c r="N14" s="116">
        <v>90.91</v>
      </c>
      <c r="O14" s="2">
        <v>72</v>
      </c>
      <c r="P14" s="2">
        <v>64</v>
      </c>
      <c r="Q14" s="2">
        <v>46.88</v>
      </c>
      <c r="R14" s="2">
        <v>83.33</v>
      </c>
      <c r="S14" s="2">
        <v>65.38</v>
      </c>
      <c r="T14" s="2">
        <v>56.48</v>
      </c>
      <c r="U14" s="2">
        <v>20.99</v>
      </c>
      <c r="V14" s="9">
        <v>42.39</v>
      </c>
      <c r="W14" s="20">
        <f>AVERAGE(C14:V14)</f>
        <v>55.016842105263166</v>
      </c>
    </row>
    <row r="15" spans="1:23" ht="20.100000000000001" customHeight="1" x14ac:dyDescent="0.25">
      <c r="A15" s="72"/>
      <c r="B15" s="5" t="s">
        <v>37</v>
      </c>
      <c r="C15" s="23">
        <v>34.85</v>
      </c>
      <c r="D15" s="2">
        <v>18.18</v>
      </c>
      <c r="E15" s="2">
        <v>39.729999999999997</v>
      </c>
      <c r="F15" s="9">
        <v>20.55</v>
      </c>
      <c r="G15" s="23"/>
      <c r="H15" s="2">
        <v>76.19</v>
      </c>
      <c r="I15" s="2">
        <v>94.44</v>
      </c>
      <c r="J15" s="2">
        <v>50</v>
      </c>
      <c r="K15" s="2">
        <v>36.840000000000003</v>
      </c>
      <c r="L15" s="2">
        <v>15.79</v>
      </c>
      <c r="M15" s="10"/>
      <c r="N15" s="116"/>
      <c r="O15" s="2">
        <v>93.48</v>
      </c>
      <c r="P15" s="2">
        <v>95.65</v>
      </c>
      <c r="Q15" s="2">
        <v>66.67</v>
      </c>
      <c r="R15" s="2">
        <v>72.14</v>
      </c>
      <c r="S15" s="2">
        <v>74.14</v>
      </c>
      <c r="T15" s="2">
        <v>48.86</v>
      </c>
      <c r="U15" s="2">
        <v>23.11</v>
      </c>
      <c r="V15" s="9">
        <v>57.35</v>
      </c>
      <c r="W15" s="20">
        <f>AVERAGE(C15:V15)</f>
        <v>53.998235294117649</v>
      </c>
    </row>
    <row r="16" spans="1:23" ht="20.100000000000001" customHeight="1" x14ac:dyDescent="0.25">
      <c r="A16" s="72"/>
      <c r="B16" s="5" t="s">
        <v>46</v>
      </c>
      <c r="C16" s="23">
        <v>64.91</v>
      </c>
      <c r="D16" s="2">
        <v>61.4</v>
      </c>
      <c r="E16" s="2">
        <v>64.52</v>
      </c>
      <c r="F16" s="9">
        <v>22.58</v>
      </c>
      <c r="G16" s="23">
        <v>36.36</v>
      </c>
      <c r="H16" s="2">
        <v>57.14</v>
      </c>
      <c r="I16" s="2">
        <v>92.31</v>
      </c>
      <c r="J16" s="2">
        <v>53.85</v>
      </c>
      <c r="K16" s="2"/>
      <c r="L16" s="2"/>
      <c r="M16" s="10"/>
      <c r="N16" s="117"/>
      <c r="O16" s="2">
        <v>76.319999999999993</v>
      </c>
      <c r="P16" s="2">
        <v>52.63</v>
      </c>
      <c r="Q16" s="2">
        <v>77.27</v>
      </c>
      <c r="R16" s="2">
        <v>57.5</v>
      </c>
      <c r="S16" s="2">
        <v>64.47</v>
      </c>
      <c r="T16" s="2">
        <v>42.11</v>
      </c>
      <c r="U16" s="2">
        <v>5.26</v>
      </c>
      <c r="V16" s="9">
        <v>33.33</v>
      </c>
      <c r="W16" s="20">
        <f>AVERAGE(C16:V16)</f>
        <v>53.872500000000002</v>
      </c>
    </row>
    <row r="17" spans="1:25" ht="20.100000000000001" customHeight="1" x14ac:dyDescent="0.25">
      <c r="A17" s="72"/>
      <c r="B17" s="5" t="s">
        <v>25</v>
      </c>
      <c r="C17" s="23">
        <v>45.54</v>
      </c>
      <c r="D17" s="2">
        <v>41.07</v>
      </c>
      <c r="E17" s="2">
        <v>20.78</v>
      </c>
      <c r="F17" s="9">
        <v>16.88</v>
      </c>
      <c r="G17" s="23">
        <v>67.31</v>
      </c>
      <c r="H17" s="2">
        <v>73.86</v>
      </c>
      <c r="I17" s="2">
        <v>70</v>
      </c>
      <c r="J17" s="2">
        <v>58</v>
      </c>
      <c r="K17" s="2">
        <v>25</v>
      </c>
      <c r="L17" s="2">
        <v>8.33</v>
      </c>
      <c r="M17" s="9"/>
      <c r="N17" s="116"/>
      <c r="O17" s="2">
        <v>78.13</v>
      </c>
      <c r="P17" s="2">
        <v>50</v>
      </c>
      <c r="Q17" s="2">
        <v>81</v>
      </c>
      <c r="R17" s="2">
        <v>69.83</v>
      </c>
      <c r="S17" s="2">
        <v>68.930000000000007</v>
      </c>
      <c r="T17" s="2">
        <v>69.069999999999993</v>
      </c>
      <c r="U17" s="2">
        <v>36.08</v>
      </c>
      <c r="V17" s="9">
        <v>84.69</v>
      </c>
      <c r="W17" s="20">
        <f>AVERAGE(C17:V17)</f>
        <v>53.583333333333336</v>
      </c>
    </row>
    <row r="18" spans="1:25" ht="20.100000000000001" customHeight="1" x14ac:dyDescent="0.25">
      <c r="A18" s="72"/>
      <c r="B18" s="5" t="s">
        <v>34</v>
      </c>
      <c r="C18" s="23">
        <v>52.17</v>
      </c>
      <c r="D18" s="2">
        <v>50.43</v>
      </c>
      <c r="E18" s="2">
        <v>54</v>
      </c>
      <c r="F18" s="9">
        <v>48</v>
      </c>
      <c r="G18" s="23"/>
      <c r="H18" s="2">
        <v>65.569999999999993</v>
      </c>
      <c r="I18" s="2">
        <v>66.67</v>
      </c>
      <c r="J18" s="2">
        <v>31.11</v>
      </c>
      <c r="K18" s="2">
        <v>15.22</v>
      </c>
      <c r="L18" s="2">
        <v>17.39</v>
      </c>
      <c r="M18" s="10"/>
      <c r="N18" s="116"/>
      <c r="O18" s="2">
        <v>50</v>
      </c>
      <c r="P18" s="2">
        <v>100</v>
      </c>
      <c r="Q18" s="2">
        <v>85.71</v>
      </c>
      <c r="R18" s="2">
        <v>78.63</v>
      </c>
      <c r="S18" s="2">
        <v>61.76</v>
      </c>
      <c r="T18" s="2">
        <v>54.02</v>
      </c>
      <c r="U18" s="2">
        <v>37.159999999999997</v>
      </c>
      <c r="V18" s="9">
        <v>41.09</v>
      </c>
      <c r="W18" s="20">
        <f>AVERAGE(C18:V18)</f>
        <v>53.466470588235289</v>
      </c>
    </row>
    <row r="19" spans="1:25" ht="20.100000000000001" customHeight="1" x14ac:dyDescent="0.25">
      <c r="A19" s="72"/>
      <c r="B19" s="5" t="s">
        <v>39</v>
      </c>
      <c r="C19" s="23">
        <v>45.24</v>
      </c>
      <c r="D19" s="2">
        <v>46.43</v>
      </c>
      <c r="E19" s="2">
        <v>24.56</v>
      </c>
      <c r="F19" s="9">
        <v>19.3</v>
      </c>
      <c r="G19" s="23"/>
      <c r="H19" s="2">
        <v>68.14</v>
      </c>
      <c r="I19" s="2"/>
      <c r="J19" s="2"/>
      <c r="K19" s="2">
        <v>44.78</v>
      </c>
      <c r="L19" s="2">
        <v>28.36</v>
      </c>
      <c r="M19" s="9"/>
      <c r="N19" s="116">
        <v>82.14</v>
      </c>
      <c r="O19" s="2">
        <v>50</v>
      </c>
      <c r="P19" s="2">
        <v>96.15</v>
      </c>
      <c r="Q19" s="2">
        <v>69.31</v>
      </c>
      <c r="R19" s="2">
        <v>63.84</v>
      </c>
      <c r="S19" s="2"/>
      <c r="T19" s="2">
        <v>44.8</v>
      </c>
      <c r="U19" s="2">
        <v>50.13</v>
      </c>
      <c r="V19" s="9">
        <v>59.65</v>
      </c>
      <c r="W19" s="20">
        <f>AVERAGE(C19:V19)</f>
        <v>52.855333333333334</v>
      </c>
    </row>
    <row r="20" spans="1:25" ht="20.100000000000001" customHeight="1" x14ac:dyDescent="0.25">
      <c r="A20" s="72"/>
      <c r="B20" s="5" t="s">
        <v>26</v>
      </c>
      <c r="C20" s="23">
        <v>44.12</v>
      </c>
      <c r="D20" s="2">
        <v>33.33</v>
      </c>
      <c r="E20" s="2">
        <v>32.5</v>
      </c>
      <c r="F20" s="9">
        <v>1.25</v>
      </c>
      <c r="G20" s="23"/>
      <c r="H20" s="2">
        <v>40</v>
      </c>
      <c r="I20" s="2">
        <v>100</v>
      </c>
      <c r="J20" s="2">
        <v>100</v>
      </c>
      <c r="K20" s="2">
        <v>3.85</v>
      </c>
      <c r="L20" s="2">
        <v>0</v>
      </c>
      <c r="M20" s="9"/>
      <c r="N20" s="116">
        <v>60.34</v>
      </c>
      <c r="O20" s="2">
        <v>92.31</v>
      </c>
      <c r="P20" s="2">
        <v>84.62</v>
      </c>
      <c r="Q20" s="2">
        <v>84.13</v>
      </c>
      <c r="R20" s="2">
        <v>56.44</v>
      </c>
      <c r="S20" s="2">
        <v>55.24</v>
      </c>
      <c r="T20" s="2">
        <v>73.08</v>
      </c>
      <c r="U20" s="2">
        <v>33.33</v>
      </c>
      <c r="V20" s="9">
        <v>46.05</v>
      </c>
      <c r="W20" s="20">
        <f>AVERAGE(C20:V20)</f>
        <v>52.254999999999995</v>
      </c>
    </row>
    <row r="21" spans="1:25" ht="20.100000000000001" customHeight="1" x14ac:dyDescent="0.25">
      <c r="A21" s="72"/>
      <c r="B21" s="5" t="s">
        <v>49</v>
      </c>
      <c r="C21" s="23">
        <v>55.07</v>
      </c>
      <c r="D21" s="2">
        <v>49.28</v>
      </c>
      <c r="E21" s="2">
        <v>48.94</v>
      </c>
      <c r="F21" s="9">
        <v>12.77</v>
      </c>
      <c r="G21" s="24"/>
      <c r="H21" s="2">
        <v>38.299999999999997</v>
      </c>
      <c r="I21" s="2">
        <v>66.67</v>
      </c>
      <c r="J21" s="2">
        <v>44.44</v>
      </c>
      <c r="K21" s="2"/>
      <c r="L21" s="2"/>
      <c r="M21" s="10"/>
      <c r="N21" s="116"/>
      <c r="O21" s="2">
        <v>50</v>
      </c>
      <c r="P21" s="2">
        <v>22.73</v>
      </c>
      <c r="Q21" s="2">
        <v>73.91</v>
      </c>
      <c r="R21" s="2">
        <v>75.38</v>
      </c>
      <c r="S21" s="2">
        <v>78.17</v>
      </c>
      <c r="T21" s="2">
        <v>56.94</v>
      </c>
      <c r="U21" s="2">
        <v>33.799999999999997</v>
      </c>
      <c r="V21" s="9">
        <v>68.37</v>
      </c>
      <c r="W21" s="20">
        <f>AVERAGE(C21:V21)</f>
        <v>51.651333333333326</v>
      </c>
    </row>
    <row r="22" spans="1:25" ht="20.100000000000001" customHeight="1" x14ac:dyDescent="0.25">
      <c r="A22" s="72"/>
      <c r="B22" s="5" t="s">
        <v>27</v>
      </c>
      <c r="C22" s="23">
        <v>48.65</v>
      </c>
      <c r="D22" s="2">
        <v>35.14</v>
      </c>
      <c r="E22" s="2">
        <v>29.09</v>
      </c>
      <c r="F22" s="9">
        <v>28.18</v>
      </c>
      <c r="G22" s="23"/>
      <c r="H22" s="2">
        <v>44.23</v>
      </c>
      <c r="I22" s="2">
        <v>74.040000000000006</v>
      </c>
      <c r="J22" s="2">
        <v>40.380000000000003</v>
      </c>
      <c r="K22" s="2">
        <v>60</v>
      </c>
      <c r="L22" s="2">
        <v>44</v>
      </c>
      <c r="M22" s="9"/>
      <c r="N22" s="116">
        <v>60.29</v>
      </c>
      <c r="O22" s="2">
        <v>74.040000000000006</v>
      </c>
      <c r="P22" s="2">
        <v>61.54</v>
      </c>
      <c r="Q22" s="2">
        <v>70.75</v>
      </c>
      <c r="R22" s="2">
        <v>66.48</v>
      </c>
      <c r="S22" s="2">
        <v>63.25</v>
      </c>
      <c r="T22" s="2">
        <v>32.97</v>
      </c>
      <c r="U22" s="2">
        <v>26.01</v>
      </c>
      <c r="V22" s="9">
        <v>44.58</v>
      </c>
      <c r="W22" s="20">
        <f>AVERAGE(C22:V22)</f>
        <v>50.201111111111111</v>
      </c>
    </row>
    <row r="23" spans="1:25" ht="20.100000000000001" customHeight="1" x14ac:dyDescent="0.25">
      <c r="A23" s="72"/>
      <c r="B23" s="5" t="s">
        <v>44</v>
      </c>
      <c r="C23" s="23">
        <v>61.68</v>
      </c>
      <c r="D23" s="2">
        <v>67.290000000000006</v>
      </c>
      <c r="E23" s="2">
        <v>34.82</v>
      </c>
      <c r="F23" s="9">
        <v>20.54</v>
      </c>
      <c r="G23" s="23"/>
      <c r="H23" s="2">
        <v>74.56</v>
      </c>
      <c r="I23" s="2">
        <v>70.45</v>
      </c>
      <c r="J23" s="2">
        <v>43.18</v>
      </c>
      <c r="K23" s="2">
        <v>28.26</v>
      </c>
      <c r="L23" s="2">
        <v>10.87</v>
      </c>
      <c r="M23" s="10"/>
      <c r="N23" s="116">
        <v>60.23</v>
      </c>
      <c r="O23" s="2">
        <v>69.61</v>
      </c>
      <c r="P23" s="2">
        <v>56.86</v>
      </c>
      <c r="Q23" s="2">
        <v>67.739999999999995</v>
      </c>
      <c r="R23" s="2">
        <v>60.2</v>
      </c>
      <c r="S23" s="2">
        <v>45.51</v>
      </c>
      <c r="T23" s="2">
        <v>45.67</v>
      </c>
      <c r="U23" s="2">
        <v>16.8</v>
      </c>
      <c r="V23" s="9">
        <v>59.05</v>
      </c>
      <c r="W23" s="20">
        <f>AVERAGE(C23:V23)</f>
        <v>49.628888888888888</v>
      </c>
    </row>
    <row r="24" spans="1:25" ht="20.100000000000001" customHeight="1" x14ac:dyDescent="0.25">
      <c r="A24" s="72"/>
      <c r="B24" s="5" t="s">
        <v>35</v>
      </c>
      <c r="C24" s="23">
        <v>48.48</v>
      </c>
      <c r="D24" s="2">
        <v>36.36</v>
      </c>
      <c r="E24" s="2">
        <v>33.33</v>
      </c>
      <c r="F24" s="9">
        <v>33.33</v>
      </c>
      <c r="G24" s="24"/>
      <c r="H24" s="2">
        <v>70.83</v>
      </c>
      <c r="I24" s="2"/>
      <c r="J24" s="2"/>
      <c r="K24" s="2"/>
      <c r="L24" s="2"/>
      <c r="M24" s="10"/>
      <c r="N24" s="116"/>
      <c r="O24" s="2">
        <v>70</v>
      </c>
      <c r="P24" s="2">
        <v>72</v>
      </c>
      <c r="Q24" s="2">
        <v>63.46</v>
      </c>
      <c r="R24" s="2">
        <v>56.45</v>
      </c>
      <c r="S24" s="2">
        <v>61.11</v>
      </c>
      <c r="T24" s="2">
        <v>26.67</v>
      </c>
      <c r="U24" s="2">
        <v>17.78</v>
      </c>
      <c r="V24" s="9">
        <v>51.92</v>
      </c>
      <c r="W24" s="20">
        <f>AVERAGE(C24:V24)</f>
        <v>49.36307692307691</v>
      </c>
    </row>
    <row r="25" spans="1:25" ht="20.100000000000001" customHeight="1" x14ac:dyDescent="0.25">
      <c r="A25" s="72"/>
      <c r="B25" s="5" t="s">
        <v>38</v>
      </c>
      <c r="C25" s="23">
        <v>50</v>
      </c>
      <c r="D25" s="2">
        <v>25</v>
      </c>
      <c r="E25" s="2">
        <v>57.69</v>
      </c>
      <c r="F25" s="9">
        <v>30.77</v>
      </c>
      <c r="G25" s="23"/>
      <c r="H25" s="2">
        <v>62.5</v>
      </c>
      <c r="I25" s="2"/>
      <c r="J25" s="2"/>
      <c r="K25" s="2"/>
      <c r="L25" s="2"/>
      <c r="M25" s="10"/>
      <c r="N25" s="116"/>
      <c r="O25" s="2">
        <v>65.790000000000006</v>
      </c>
      <c r="P25" s="2">
        <v>36.840000000000003</v>
      </c>
      <c r="Q25" s="2">
        <v>48.08</v>
      </c>
      <c r="R25" s="2">
        <v>87.5</v>
      </c>
      <c r="S25" s="2">
        <v>52.78</v>
      </c>
      <c r="T25" s="2">
        <v>44.23</v>
      </c>
      <c r="U25" s="2">
        <v>24.36</v>
      </c>
      <c r="V25" s="9">
        <v>51.72</v>
      </c>
      <c r="W25" s="20">
        <f>AVERAGE(C25:V25)</f>
        <v>49.02000000000001</v>
      </c>
    </row>
    <row r="26" spans="1:25" ht="20.100000000000001" customHeight="1" x14ac:dyDescent="0.25">
      <c r="A26" s="72"/>
      <c r="B26" s="5" t="s">
        <v>42</v>
      </c>
      <c r="C26" s="23">
        <v>26.09</v>
      </c>
      <c r="D26" s="2">
        <v>13.04</v>
      </c>
      <c r="E26" s="2">
        <v>21.43</v>
      </c>
      <c r="F26" s="9">
        <v>7.14</v>
      </c>
      <c r="G26" s="24"/>
      <c r="H26" s="2">
        <v>72.22</v>
      </c>
      <c r="I26" s="2">
        <v>84.78</v>
      </c>
      <c r="J26" s="2">
        <v>91.3</v>
      </c>
      <c r="K26" s="2"/>
      <c r="L26" s="2"/>
      <c r="M26" s="10"/>
      <c r="N26" s="116">
        <v>62.5</v>
      </c>
      <c r="O26" s="2"/>
      <c r="P26" s="2"/>
      <c r="Q26" s="2">
        <v>54.17</v>
      </c>
      <c r="R26" s="2">
        <v>34.78</v>
      </c>
      <c r="S26" s="2">
        <v>64.58</v>
      </c>
      <c r="T26" s="2">
        <v>38.64</v>
      </c>
      <c r="U26" s="2">
        <v>24.24</v>
      </c>
      <c r="V26" s="9">
        <v>67.86</v>
      </c>
      <c r="W26" s="20">
        <f>AVERAGE(C26:V26)</f>
        <v>47.340714285714292</v>
      </c>
    </row>
    <row r="27" spans="1:25" ht="20.100000000000001" customHeight="1" x14ac:dyDescent="0.25">
      <c r="A27" s="72"/>
      <c r="B27" s="5" t="s">
        <v>40</v>
      </c>
      <c r="C27" s="23">
        <v>48.68</v>
      </c>
      <c r="D27" s="2">
        <v>36.840000000000003</v>
      </c>
      <c r="E27" s="2">
        <v>38.46</v>
      </c>
      <c r="F27" s="9">
        <v>23.08</v>
      </c>
      <c r="G27" s="23"/>
      <c r="H27" s="2">
        <v>52.63</v>
      </c>
      <c r="I27" s="2">
        <v>76.09</v>
      </c>
      <c r="J27" s="2">
        <v>30.43</v>
      </c>
      <c r="K27" s="2">
        <v>30</v>
      </c>
      <c r="L27" s="2">
        <v>10</v>
      </c>
      <c r="M27" s="10"/>
      <c r="N27" s="116">
        <v>61.36</v>
      </c>
      <c r="O27" s="2">
        <v>65.56</v>
      </c>
      <c r="P27" s="2">
        <v>64.44</v>
      </c>
      <c r="Q27" s="2">
        <v>72.97</v>
      </c>
      <c r="R27" s="2">
        <v>76.87</v>
      </c>
      <c r="S27" s="2">
        <v>33.33</v>
      </c>
      <c r="T27" s="2">
        <v>50</v>
      </c>
      <c r="U27" s="2">
        <v>0</v>
      </c>
      <c r="V27" s="9">
        <v>54.41</v>
      </c>
      <c r="W27" s="20">
        <f>AVERAGE(C27:V27)</f>
        <v>45.841666666666669</v>
      </c>
    </row>
    <row r="28" spans="1:25" ht="20.100000000000001" customHeight="1" x14ac:dyDescent="0.25">
      <c r="A28" s="72"/>
      <c r="B28" s="5" t="s">
        <v>36</v>
      </c>
      <c r="C28" s="23">
        <v>80</v>
      </c>
      <c r="D28" s="2">
        <v>60</v>
      </c>
      <c r="E28" s="2">
        <v>0</v>
      </c>
      <c r="F28" s="9">
        <v>0</v>
      </c>
      <c r="G28" s="23"/>
      <c r="H28" s="2">
        <v>71.430000000000007</v>
      </c>
      <c r="I28" s="2"/>
      <c r="J28" s="2"/>
      <c r="K28" s="2"/>
      <c r="L28" s="2"/>
      <c r="M28" s="10"/>
      <c r="N28" s="116"/>
      <c r="O28" s="2"/>
      <c r="P28" s="2"/>
      <c r="Q28" s="2"/>
      <c r="R28" s="2">
        <v>37.5</v>
      </c>
      <c r="S28" s="2">
        <v>60</v>
      </c>
      <c r="T28" s="2">
        <v>68.75</v>
      </c>
      <c r="U28" s="2">
        <v>16.670000000000002</v>
      </c>
      <c r="V28" s="9">
        <v>58.33</v>
      </c>
      <c r="W28" s="20">
        <f>AVERAGE(C28:V28)</f>
        <v>45.268000000000001</v>
      </c>
    </row>
    <row r="29" spans="1:25" ht="20.100000000000001" customHeight="1" x14ac:dyDescent="0.25">
      <c r="A29" s="72"/>
      <c r="B29" s="5" t="s">
        <v>29</v>
      </c>
      <c r="C29" s="23">
        <v>66.67</v>
      </c>
      <c r="D29" s="2">
        <v>44.44</v>
      </c>
      <c r="E29" s="2">
        <v>40</v>
      </c>
      <c r="F29" s="9">
        <v>20</v>
      </c>
      <c r="G29" s="23"/>
      <c r="H29" s="2"/>
      <c r="I29" s="2">
        <v>28.57</v>
      </c>
      <c r="J29" s="2">
        <v>14.29</v>
      </c>
      <c r="K29" s="2"/>
      <c r="L29" s="2"/>
      <c r="M29" s="10"/>
      <c r="N29" s="116"/>
      <c r="O29" s="2">
        <v>52.63</v>
      </c>
      <c r="P29" s="2">
        <v>31.58</v>
      </c>
      <c r="Q29" s="2"/>
      <c r="R29" s="2">
        <v>50</v>
      </c>
      <c r="S29" s="2">
        <v>50</v>
      </c>
      <c r="T29" s="2">
        <v>65.63</v>
      </c>
      <c r="U29" s="2">
        <v>25</v>
      </c>
      <c r="V29" s="9">
        <v>76.47</v>
      </c>
      <c r="W29" s="20">
        <f>AVERAGE(C29:V29)</f>
        <v>43.483076923076922</v>
      </c>
      <c r="X29" s="39" t="s">
        <v>166</v>
      </c>
      <c r="Y29" s="37">
        <f>COUNTIF(W7:W30,"&lt;52,65")</f>
        <v>11</v>
      </c>
    </row>
    <row r="30" spans="1:25" ht="20.100000000000001" customHeight="1" thickBot="1" x14ac:dyDescent="0.3">
      <c r="A30" s="73"/>
      <c r="B30" s="59" t="s">
        <v>45</v>
      </c>
      <c r="C30" s="25">
        <v>14.29</v>
      </c>
      <c r="D30" s="11">
        <v>14.29</v>
      </c>
      <c r="E30" s="11">
        <v>22.22</v>
      </c>
      <c r="F30" s="16">
        <v>11.11</v>
      </c>
      <c r="G30" s="25">
        <v>38.89</v>
      </c>
      <c r="H30" s="11">
        <v>41.67</v>
      </c>
      <c r="I30" s="11"/>
      <c r="J30" s="11"/>
      <c r="K30" s="11"/>
      <c r="L30" s="11"/>
      <c r="M30" s="13"/>
      <c r="N30" s="119"/>
      <c r="O30" s="11"/>
      <c r="P30" s="11"/>
      <c r="Q30" s="11">
        <v>82.35</v>
      </c>
      <c r="R30" s="11">
        <v>55</v>
      </c>
      <c r="S30" s="11">
        <v>50</v>
      </c>
      <c r="T30" s="11">
        <v>76.47</v>
      </c>
      <c r="U30" s="11">
        <v>54.9</v>
      </c>
      <c r="V30" s="16">
        <v>42.86</v>
      </c>
      <c r="W30" s="20">
        <f>AVERAGE(C30:V30)</f>
        <v>42.004166666666663</v>
      </c>
      <c r="X30" s="39" t="s">
        <v>167</v>
      </c>
      <c r="Y30" s="37">
        <f>COUNTIF(W7:W30,"&gt;52,65")</f>
        <v>13</v>
      </c>
    </row>
    <row r="31" spans="1:25" ht="20.100000000000001" customHeight="1" thickBot="1" x14ac:dyDescent="0.3">
      <c r="A31" s="6"/>
      <c r="B31" s="57"/>
      <c r="C31" s="26"/>
      <c r="D31" s="6"/>
      <c r="E31" s="6"/>
      <c r="F31" s="27"/>
      <c r="G31" s="26"/>
      <c r="H31" s="6"/>
      <c r="I31" s="6"/>
      <c r="J31" s="6"/>
      <c r="K31" s="6"/>
      <c r="L31" s="6"/>
      <c r="M31" s="27"/>
      <c r="N31" s="26"/>
      <c r="O31" s="6"/>
      <c r="P31" s="6"/>
      <c r="Q31" s="6"/>
      <c r="R31" s="6"/>
      <c r="S31" s="6"/>
      <c r="T31" s="6"/>
      <c r="U31" s="6"/>
      <c r="V31" s="125" t="s">
        <v>170</v>
      </c>
      <c r="X31" s="40">
        <f>AVERAGE(W7:W30)</f>
        <v>52.645540099463091</v>
      </c>
    </row>
    <row r="32" spans="1:25" ht="20.100000000000001" customHeight="1" x14ac:dyDescent="0.25">
      <c r="A32" s="65" t="s">
        <v>56</v>
      </c>
      <c r="B32" s="58" t="s">
        <v>83</v>
      </c>
      <c r="C32" s="22">
        <v>42.55</v>
      </c>
      <c r="D32" s="7">
        <v>44.68</v>
      </c>
      <c r="E32" s="7">
        <v>52.38</v>
      </c>
      <c r="F32" s="8">
        <v>21.43</v>
      </c>
      <c r="G32" s="22"/>
      <c r="H32" s="7">
        <v>68.180000000000007</v>
      </c>
      <c r="I32" s="7">
        <v>100</v>
      </c>
      <c r="J32" s="7">
        <v>78.95</v>
      </c>
      <c r="K32" s="7">
        <v>31.58</v>
      </c>
      <c r="L32" s="7">
        <v>36.840000000000003</v>
      </c>
      <c r="M32" s="8">
        <v>75</v>
      </c>
      <c r="N32" s="22">
        <v>100</v>
      </c>
      <c r="O32" s="7">
        <v>65</v>
      </c>
      <c r="P32" s="7">
        <v>60</v>
      </c>
      <c r="Q32" s="7">
        <v>91.67</v>
      </c>
      <c r="R32" s="7">
        <v>93.27</v>
      </c>
      <c r="S32" s="7">
        <v>48.31</v>
      </c>
      <c r="T32" s="7">
        <v>61.36</v>
      </c>
      <c r="U32" s="7">
        <v>31.31</v>
      </c>
      <c r="V32" s="8">
        <v>79.41</v>
      </c>
      <c r="W32" s="19">
        <f>AVERAGE(C32:V32)</f>
        <v>62.206315789473678</v>
      </c>
    </row>
    <row r="33" spans="1:25" ht="20.100000000000001" customHeight="1" x14ac:dyDescent="0.25">
      <c r="A33" s="66"/>
      <c r="B33" s="5" t="s">
        <v>93</v>
      </c>
      <c r="C33" s="23">
        <v>50</v>
      </c>
      <c r="D33" s="2">
        <v>50</v>
      </c>
      <c r="E33" s="2">
        <v>38.46</v>
      </c>
      <c r="F33" s="9">
        <v>46.15</v>
      </c>
      <c r="G33" s="24"/>
      <c r="H33" s="2">
        <v>45.83</v>
      </c>
      <c r="I33" s="2">
        <v>96.15</v>
      </c>
      <c r="J33" s="2">
        <v>100</v>
      </c>
      <c r="K33" s="3"/>
      <c r="L33" s="3"/>
      <c r="M33" s="10"/>
      <c r="N33" s="24"/>
      <c r="O33" s="2"/>
      <c r="P33" s="2"/>
      <c r="Q33" s="2">
        <v>100</v>
      </c>
      <c r="R33" s="2">
        <v>70.83</v>
      </c>
      <c r="S33" s="2">
        <v>55</v>
      </c>
      <c r="T33" s="2">
        <v>68.180000000000007</v>
      </c>
      <c r="U33" s="2">
        <v>9.09</v>
      </c>
      <c r="V33" s="9">
        <v>54.55</v>
      </c>
      <c r="W33" s="20">
        <f>AVERAGE(C33:V33)</f>
        <v>60.326153846153858</v>
      </c>
    </row>
    <row r="34" spans="1:25" ht="20.100000000000001" customHeight="1" x14ac:dyDescent="0.25">
      <c r="A34" s="66"/>
      <c r="B34" s="5" t="s">
        <v>86</v>
      </c>
      <c r="C34" s="23">
        <v>51.85</v>
      </c>
      <c r="D34" s="2">
        <v>46.3</v>
      </c>
      <c r="E34" s="2">
        <v>46.34</v>
      </c>
      <c r="F34" s="9">
        <v>21.95</v>
      </c>
      <c r="G34" s="23">
        <v>45</v>
      </c>
      <c r="H34" s="2">
        <v>93.18</v>
      </c>
      <c r="I34" s="2">
        <v>92.11</v>
      </c>
      <c r="J34" s="2">
        <v>42.11</v>
      </c>
      <c r="K34" s="2">
        <v>45</v>
      </c>
      <c r="L34" s="2">
        <v>40</v>
      </c>
      <c r="M34" s="9"/>
      <c r="N34" s="23"/>
      <c r="O34" s="2">
        <v>67.069999999999993</v>
      </c>
      <c r="P34" s="2">
        <v>51.22</v>
      </c>
      <c r="Q34" s="2">
        <v>78.75</v>
      </c>
      <c r="R34" s="2">
        <v>73.64</v>
      </c>
      <c r="S34" s="2">
        <v>63.24</v>
      </c>
      <c r="T34" s="2">
        <v>76.150000000000006</v>
      </c>
      <c r="U34" s="2">
        <v>66.67</v>
      </c>
      <c r="V34" s="9">
        <v>69.319999999999993</v>
      </c>
      <c r="W34" s="20">
        <f>AVERAGE(C34:V34)</f>
        <v>59.438888888888897</v>
      </c>
    </row>
    <row r="35" spans="1:25" ht="20.100000000000001" customHeight="1" x14ac:dyDescent="0.25">
      <c r="A35" s="66"/>
      <c r="B35" s="5" t="s">
        <v>92</v>
      </c>
      <c r="C35" s="23">
        <v>21.95</v>
      </c>
      <c r="D35" s="2">
        <v>7.32</v>
      </c>
      <c r="E35" s="2">
        <v>71.430000000000007</v>
      </c>
      <c r="F35" s="9">
        <v>51.43</v>
      </c>
      <c r="G35" s="23">
        <v>100</v>
      </c>
      <c r="H35" s="2">
        <v>57.14</v>
      </c>
      <c r="I35" s="2">
        <v>70.83</v>
      </c>
      <c r="J35" s="2">
        <v>70.83</v>
      </c>
      <c r="K35" s="2"/>
      <c r="L35" s="2"/>
      <c r="M35" s="9">
        <v>10</v>
      </c>
      <c r="N35" s="24"/>
      <c r="O35" s="2">
        <v>85.42</v>
      </c>
      <c r="P35" s="2">
        <v>70.83</v>
      </c>
      <c r="Q35" s="2"/>
      <c r="R35" s="2">
        <v>69.77</v>
      </c>
      <c r="S35" s="2">
        <v>48.68</v>
      </c>
      <c r="T35" s="2">
        <v>69.319999999999993</v>
      </c>
      <c r="U35" s="2">
        <v>29.55</v>
      </c>
      <c r="V35" s="9">
        <v>58.82</v>
      </c>
      <c r="W35" s="20">
        <f>AVERAGE(C35:V35)</f>
        <v>55.832499999999989</v>
      </c>
    </row>
    <row r="36" spans="1:25" ht="20.100000000000001" customHeight="1" x14ac:dyDescent="0.25">
      <c r="A36" s="66"/>
      <c r="B36" s="5" t="s">
        <v>87</v>
      </c>
      <c r="C36" s="23">
        <v>85.71</v>
      </c>
      <c r="D36" s="2">
        <v>64.290000000000006</v>
      </c>
      <c r="E36" s="2">
        <v>12.5</v>
      </c>
      <c r="F36" s="9">
        <v>12.5</v>
      </c>
      <c r="G36" s="23">
        <v>50</v>
      </c>
      <c r="H36" s="2"/>
      <c r="I36" s="2"/>
      <c r="J36" s="2"/>
      <c r="K36" s="2"/>
      <c r="L36" s="2"/>
      <c r="M36" s="9"/>
      <c r="N36" s="23">
        <v>100</v>
      </c>
      <c r="O36" s="2">
        <v>82.14</v>
      </c>
      <c r="P36" s="2">
        <v>50</v>
      </c>
      <c r="Q36" s="2">
        <v>90.91</v>
      </c>
      <c r="R36" s="2">
        <v>75</v>
      </c>
      <c r="S36" s="2">
        <v>65</v>
      </c>
      <c r="T36" s="2">
        <v>45.45</v>
      </c>
      <c r="U36" s="2">
        <v>33.33</v>
      </c>
      <c r="V36" s="9">
        <v>0</v>
      </c>
      <c r="W36" s="20">
        <f>AVERAGE(C36:V36)</f>
        <v>54.773571428571429</v>
      </c>
    </row>
    <row r="37" spans="1:25" ht="20.100000000000001" customHeight="1" x14ac:dyDescent="0.25">
      <c r="A37" s="66"/>
      <c r="B37" s="5" t="s">
        <v>94</v>
      </c>
      <c r="C37" s="23">
        <v>64.709999999999994</v>
      </c>
      <c r="D37" s="2">
        <v>23.53</v>
      </c>
      <c r="E37" s="2">
        <v>38.46</v>
      </c>
      <c r="F37" s="9">
        <v>0</v>
      </c>
      <c r="G37" s="23"/>
      <c r="H37" s="2"/>
      <c r="I37" s="2"/>
      <c r="J37" s="2"/>
      <c r="K37" s="2">
        <v>86.67</v>
      </c>
      <c r="L37" s="2">
        <v>33.33</v>
      </c>
      <c r="M37" s="10"/>
      <c r="N37" s="24"/>
      <c r="O37" s="2"/>
      <c r="P37" s="2"/>
      <c r="Q37" s="2">
        <v>71.430000000000007</v>
      </c>
      <c r="R37" s="2">
        <v>57.89</v>
      </c>
      <c r="S37" s="2">
        <v>90.63</v>
      </c>
      <c r="T37" s="2">
        <v>71.430000000000007</v>
      </c>
      <c r="U37" s="2">
        <v>59.52</v>
      </c>
      <c r="V37" s="9">
        <v>57.14</v>
      </c>
      <c r="W37" s="20">
        <f>AVERAGE(C37:V37)</f>
        <v>54.56166666666666</v>
      </c>
    </row>
    <row r="38" spans="1:25" ht="20.100000000000001" customHeight="1" x14ac:dyDescent="0.25">
      <c r="A38" s="66"/>
      <c r="B38" s="5" t="s">
        <v>88</v>
      </c>
      <c r="C38" s="23">
        <v>33.33</v>
      </c>
      <c r="D38" s="2">
        <v>33.33</v>
      </c>
      <c r="E38" s="2"/>
      <c r="F38" s="9"/>
      <c r="G38" s="23">
        <v>55</v>
      </c>
      <c r="H38" s="2"/>
      <c r="I38" s="2"/>
      <c r="J38" s="2"/>
      <c r="K38" s="2"/>
      <c r="L38" s="2"/>
      <c r="M38" s="10"/>
      <c r="N38" s="23"/>
      <c r="O38" s="2">
        <v>73.33</v>
      </c>
      <c r="P38" s="2">
        <v>80</v>
      </c>
      <c r="Q38" s="2">
        <v>77.78</v>
      </c>
      <c r="R38" s="2">
        <v>54.17</v>
      </c>
      <c r="S38" s="2">
        <v>45.45</v>
      </c>
      <c r="T38" s="2">
        <v>36.36</v>
      </c>
      <c r="U38" s="2">
        <v>9.09</v>
      </c>
      <c r="V38" s="9">
        <v>100</v>
      </c>
      <c r="W38" s="20">
        <f>AVERAGE(C38:V38)</f>
        <v>54.349090909090904</v>
      </c>
    </row>
    <row r="39" spans="1:25" ht="20.100000000000001" customHeight="1" x14ac:dyDescent="0.25">
      <c r="A39" s="66"/>
      <c r="B39" s="5" t="s">
        <v>90</v>
      </c>
      <c r="C39" s="23">
        <v>59.46</v>
      </c>
      <c r="D39" s="2">
        <v>54.05</v>
      </c>
      <c r="E39" s="2">
        <v>52.17</v>
      </c>
      <c r="F39" s="9">
        <v>34.78</v>
      </c>
      <c r="G39" s="24"/>
      <c r="H39" s="2">
        <v>23.33</v>
      </c>
      <c r="I39" s="2"/>
      <c r="J39" s="2"/>
      <c r="K39" s="2">
        <v>44.44</v>
      </c>
      <c r="L39" s="2">
        <v>44.44</v>
      </c>
      <c r="M39" s="10"/>
      <c r="N39" s="23">
        <v>57.14</v>
      </c>
      <c r="O39" s="2">
        <v>68.75</v>
      </c>
      <c r="P39" s="2">
        <v>62.5</v>
      </c>
      <c r="Q39" s="2">
        <v>78.569999999999993</v>
      </c>
      <c r="R39" s="2">
        <v>48.61</v>
      </c>
      <c r="S39" s="2">
        <v>72.86</v>
      </c>
      <c r="T39" s="2">
        <v>69.569999999999993</v>
      </c>
      <c r="U39" s="2">
        <v>34.78</v>
      </c>
      <c r="V39" s="9">
        <v>45.65</v>
      </c>
      <c r="W39" s="20">
        <f>AVERAGE(C39:V39)</f>
        <v>53.193750000000001</v>
      </c>
    </row>
    <row r="40" spans="1:25" ht="20.100000000000001" customHeight="1" x14ac:dyDescent="0.25">
      <c r="A40" s="66"/>
      <c r="B40" s="5" t="s">
        <v>85</v>
      </c>
      <c r="C40" s="23">
        <v>53.85</v>
      </c>
      <c r="D40" s="2">
        <v>56.41</v>
      </c>
      <c r="E40" s="2">
        <v>34.479999999999997</v>
      </c>
      <c r="F40" s="9">
        <v>6.9</v>
      </c>
      <c r="G40" s="23"/>
      <c r="H40" s="2">
        <v>56.67</v>
      </c>
      <c r="I40" s="2"/>
      <c r="J40" s="2"/>
      <c r="K40" s="2"/>
      <c r="L40" s="2"/>
      <c r="M40" s="9">
        <v>66.67</v>
      </c>
      <c r="N40" s="23">
        <v>100</v>
      </c>
      <c r="O40" s="2">
        <v>73.53</v>
      </c>
      <c r="P40" s="2">
        <v>41.18</v>
      </c>
      <c r="Q40" s="2">
        <v>57.5</v>
      </c>
      <c r="R40" s="2">
        <v>57.14</v>
      </c>
      <c r="S40" s="2">
        <v>62.86</v>
      </c>
      <c r="T40" s="2">
        <v>47.73</v>
      </c>
      <c r="U40" s="2">
        <v>28.03</v>
      </c>
      <c r="V40" s="9">
        <v>50</v>
      </c>
      <c r="W40" s="20">
        <f>AVERAGE(C40:V40)</f>
        <v>52.863333333333337</v>
      </c>
    </row>
    <row r="41" spans="1:25" ht="20.100000000000001" customHeight="1" x14ac:dyDescent="0.25">
      <c r="A41" s="66"/>
      <c r="B41" s="5" t="s">
        <v>89</v>
      </c>
      <c r="C41" s="23">
        <v>60</v>
      </c>
      <c r="D41" s="2">
        <v>50</v>
      </c>
      <c r="E41" s="2">
        <v>25</v>
      </c>
      <c r="F41" s="9">
        <v>10</v>
      </c>
      <c r="G41" s="23"/>
      <c r="H41" s="2"/>
      <c r="I41" s="2">
        <v>91.3</v>
      </c>
      <c r="J41" s="2">
        <v>73.91</v>
      </c>
      <c r="K41" s="2"/>
      <c r="L41" s="2"/>
      <c r="M41" s="10"/>
      <c r="N41" s="23">
        <v>50</v>
      </c>
      <c r="O41" s="2"/>
      <c r="P41" s="2"/>
      <c r="Q41" s="2">
        <v>80.95</v>
      </c>
      <c r="R41" s="2">
        <v>65.91</v>
      </c>
      <c r="S41" s="2">
        <v>46.88</v>
      </c>
      <c r="T41" s="2">
        <v>43.75</v>
      </c>
      <c r="U41" s="2">
        <v>29.17</v>
      </c>
      <c r="V41" s="9">
        <v>37.5</v>
      </c>
      <c r="W41" s="20">
        <f>AVERAGE(C41:V41)</f>
        <v>51.105384615384615</v>
      </c>
    </row>
    <row r="42" spans="1:25" ht="20.100000000000001" customHeight="1" x14ac:dyDescent="0.25">
      <c r="A42" s="66"/>
      <c r="B42" s="5" t="s">
        <v>91</v>
      </c>
      <c r="C42" s="23">
        <v>40</v>
      </c>
      <c r="D42" s="2">
        <v>32.5</v>
      </c>
      <c r="E42" s="2">
        <v>15.15</v>
      </c>
      <c r="F42" s="9">
        <v>21.21</v>
      </c>
      <c r="G42" s="24"/>
      <c r="H42" s="2">
        <v>80.56</v>
      </c>
      <c r="I42" s="2">
        <v>60.53</v>
      </c>
      <c r="J42" s="2">
        <v>47.37</v>
      </c>
      <c r="K42" s="2">
        <v>58.33</v>
      </c>
      <c r="L42" s="2">
        <v>0</v>
      </c>
      <c r="M42" s="9"/>
      <c r="N42" s="24"/>
      <c r="O42" s="2">
        <v>80</v>
      </c>
      <c r="P42" s="2">
        <v>40</v>
      </c>
      <c r="Q42" s="2">
        <v>60</v>
      </c>
      <c r="R42" s="2">
        <v>63.75</v>
      </c>
      <c r="S42" s="2">
        <v>45.45</v>
      </c>
      <c r="T42" s="2">
        <v>56.94</v>
      </c>
      <c r="U42" s="2">
        <v>25.93</v>
      </c>
      <c r="V42" s="9">
        <v>68.569999999999993</v>
      </c>
      <c r="W42" s="20">
        <f>AVERAGE(C42:V42)</f>
        <v>46.840588235294113</v>
      </c>
      <c r="X42" s="39" t="s">
        <v>166</v>
      </c>
      <c r="Y42" s="37">
        <f>COUNTIF(W32:W43,"&lt;53,40")</f>
        <v>5</v>
      </c>
    </row>
    <row r="43" spans="1:25" ht="20.100000000000001" customHeight="1" thickBot="1" x14ac:dyDescent="0.3">
      <c r="A43" s="67"/>
      <c r="B43" s="59" t="s">
        <v>84</v>
      </c>
      <c r="C43" s="25">
        <v>26.67</v>
      </c>
      <c r="D43" s="11">
        <v>40</v>
      </c>
      <c r="E43" s="11">
        <v>0</v>
      </c>
      <c r="F43" s="16">
        <v>0</v>
      </c>
      <c r="G43" s="25"/>
      <c r="H43" s="11">
        <v>95</v>
      </c>
      <c r="I43" s="11"/>
      <c r="J43" s="11"/>
      <c r="K43" s="11"/>
      <c r="L43" s="11"/>
      <c r="M43" s="16"/>
      <c r="N43" s="25"/>
      <c r="O43" s="11">
        <v>65.63</v>
      </c>
      <c r="P43" s="11">
        <v>50</v>
      </c>
      <c r="Q43" s="11"/>
      <c r="R43" s="11">
        <v>36.67</v>
      </c>
      <c r="S43" s="11">
        <v>47.62</v>
      </c>
      <c r="T43" s="11">
        <v>19.440000000000001</v>
      </c>
      <c r="U43" s="11">
        <v>9.26</v>
      </c>
      <c r="V43" s="16">
        <v>33.33</v>
      </c>
      <c r="W43" s="21">
        <f>AVERAGE(C43:V43)</f>
        <v>35.301666666666669</v>
      </c>
      <c r="X43" s="39" t="s">
        <v>167</v>
      </c>
      <c r="Y43" s="37">
        <f>COUNTIF(W32:W43,"&gt;53,40")</f>
        <v>7</v>
      </c>
    </row>
    <row r="44" spans="1:25" ht="20.100000000000001" customHeight="1" thickBot="1" x14ac:dyDescent="0.3">
      <c r="A44" s="6"/>
      <c r="B44" s="57"/>
      <c r="C44" s="26"/>
      <c r="D44" s="6"/>
      <c r="E44" s="6"/>
      <c r="F44" s="27"/>
      <c r="G44" s="26"/>
      <c r="H44" s="6"/>
      <c r="I44" s="6"/>
      <c r="J44" s="6"/>
      <c r="K44" s="6"/>
      <c r="L44" s="6"/>
      <c r="M44" s="27"/>
      <c r="N44" s="31"/>
      <c r="O44" s="6"/>
      <c r="P44" s="6"/>
      <c r="Q44" s="6"/>
      <c r="R44" s="6"/>
      <c r="S44" s="6"/>
      <c r="T44" s="6"/>
      <c r="U44" s="6"/>
      <c r="V44" s="125" t="s">
        <v>170</v>
      </c>
      <c r="X44" s="40">
        <f>AVERAGE(W32:W43)</f>
        <v>53.399409198293682</v>
      </c>
    </row>
    <row r="45" spans="1:25" ht="20.100000000000001" customHeight="1" x14ac:dyDescent="0.25">
      <c r="A45" s="65" t="s">
        <v>57</v>
      </c>
      <c r="B45" s="58" t="s">
        <v>96</v>
      </c>
      <c r="C45" s="22">
        <v>67.650000000000006</v>
      </c>
      <c r="D45" s="7">
        <v>38.24</v>
      </c>
      <c r="E45" s="7">
        <v>36.67</v>
      </c>
      <c r="F45" s="8">
        <v>20</v>
      </c>
      <c r="G45" s="28"/>
      <c r="H45" s="7">
        <v>92.86</v>
      </c>
      <c r="I45" s="7">
        <v>91.18</v>
      </c>
      <c r="J45" s="7">
        <v>88.24</v>
      </c>
      <c r="K45" s="7"/>
      <c r="L45" s="7"/>
      <c r="M45" s="8"/>
      <c r="N45" s="115"/>
      <c r="O45" s="7">
        <v>100</v>
      </c>
      <c r="P45" s="7">
        <v>88.24</v>
      </c>
      <c r="Q45" s="7">
        <v>100</v>
      </c>
      <c r="R45" s="7">
        <v>65.28</v>
      </c>
      <c r="S45" s="7">
        <v>81.67</v>
      </c>
      <c r="T45" s="7">
        <v>88.71</v>
      </c>
      <c r="U45" s="7">
        <v>39.78</v>
      </c>
      <c r="V45" s="8">
        <v>82.69</v>
      </c>
      <c r="W45" s="19">
        <f>AVERAGE(C45:V45)</f>
        <v>72.080666666666673</v>
      </c>
    </row>
    <row r="46" spans="1:25" ht="20.100000000000001" customHeight="1" x14ac:dyDescent="0.25">
      <c r="A46" s="66"/>
      <c r="B46" s="5" t="s">
        <v>105</v>
      </c>
      <c r="C46" s="23">
        <v>95</v>
      </c>
      <c r="D46" s="2">
        <v>75</v>
      </c>
      <c r="E46" s="2">
        <v>31.58</v>
      </c>
      <c r="F46" s="9">
        <v>21.05</v>
      </c>
      <c r="G46" s="24"/>
      <c r="H46" s="2">
        <v>88.89</v>
      </c>
      <c r="I46" s="2">
        <v>86.84</v>
      </c>
      <c r="J46" s="2">
        <v>73.680000000000007</v>
      </c>
      <c r="K46" s="2">
        <v>66.67</v>
      </c>
      <c r="L46" s="2">
        <v>73.33</v>
      </c>
      <c r="M46" s="10"/>
      <c r="N46" s="117"/>
      <c r="O46" s="2">
        <v>65.38</v>
      </c>
      <c r="P46" s="2">
        <v>38.46</v>
      </c>
      <c r="Q46" s="2">
        <v>78.95</v>
      </c>
      <c r="R46" s="2">
        <v>54.76</v>
      </c>
      <c r="S46" s="2">
        <v>50</v>
      </c>
      <c r="T46" s="2">
        <v>62.16</v>
      </c>
      <c r="U46" s="2">
        <v>39.64</v>
      </c>
      <c r="V46" s="9">
        <v>27.5</v>
      </c>
      <c r="W46" s="20">
        <f>AVERAGE(C46:V46)</f>
        <v>60.522941176470596</v>
      </c>
    </row>
    <row r="47" spans="1:25" ht="20.100000000000001" customHeight="1" x14ac:dyDescent="0.25">
      <c r="A47" s="66"/>
      <c r="B47" s="5" t="s">
        <v>104</v>
      </c>
      <c r="C47" s="23">
        <v>86.67</v>
      </c>
      <c r="D47" s="2">
        <v>80</v>
      </c>
      <c r="E47" s="2">
        <v>40</v>
      </c>
      <c r="F47" s="9">
        <v>6.67</v>
      </c>
      <c r="G47" s="24"/>
      <c r="H47" s="2"/>
      <c r="I47" s="2"/>
      <c r="J47" s="2"/>
      <c r="K47" s="2">
        <v>46.67</v>
      </c>
      <c r="L47" s="2">
        <v>33.33</v>
      </c>
      <c r="M47" s="10"/>
      <c r="N47" s="117"/>
      <c r="O47" s="2">
        <v>95.83</v>
      </c>
      <c r="P47" s="2">
        <v>66.67</v>
      </c>
      <c r="Q47" s="2">
        <v>88.89</v>
      </c>
      <c r="R47" s="2">
        <v>50</v>
      </c>
      <c r="S47" s="2">
        <v>61.54</v>
      </c>
      <c r="T47" s="2">
        <v>80</v>
      </c>
      <c r="U47" s="2">
        <v>60</v>
      </c>
      <c r="V47" s="9">
        <v>28.57</v>
      </c>
      <c r="W47" s="20">
        <f>AVERAGE(C47:V47)</f>
        <v>58.917142857142856</v>
      </c>
    </row>
    <row r="48" spans="1:25" ht="20.100000000000001" customHeight="1" x14ac:dyDescent="0.25">
      <c r="A48" s="66"/>
      <c r="B48" s="5" t="s">
        <v>102</v>
      </c>
      <c r="C48" s="23">
        <v>37.21</v>
      </c>
      <c r="D48" s="2">
        <v>32.56</v>
      </c>
      <c r="E48" s="2">
        <v>48</v>
      </c>
      <c r="F48" s="9">
        <v>20</v>
      </c>
      <c r="G48" s="23">
        <v>68.180000000000007</v>
      </c>
      <c r="H48" s="2">
        <v>64.709999999999994</v>
      </c>
      <c r="I48" s="2">
        <v>78.569999999999993</v>
      </c>
      <c r="J48" s="2">
        <v>64.290000000000006</v>
      </c>
      <c r="K48" s="2"/>
      <c r="L48" s="2"/>
      <c r="M48" s="10"/>
      <c r="N48" s="117"/>
      <c r="O48" s="2">
        <v>93.33</v>
      </c>
      <c r="P48" s="2">
        <v>80</v>
      </c>
      <c r="Q48" s="2">
        <v>73.33</v>
      </c>
      <c r="R48" s="2">
        <v>61.63</v>
      </c>
      <c r="S48" s="2">
        <v>60.61</v>
      </c>
      <c r="T48" s="2">
        <v>70</v>
      </c>
      <c r="U48" s="2">
        <v>48.89</v>
      </c>
      <c r="V48" s="9">
        <v>22.92</v>
      </c>
      <c r="W48" s="20">
        <f>AVERAGE(C48:V48)</f>
        <v>57.764375000000001</v>
      </c>
    </row>
    <row r="49" spans="1:25" ht="20.100000000000001" customHeight="1" x14ac:dyDescent="0.25">
      <c r="A49" s="66"/>
      <c r="B49" s="5" t="s">
        <v>95</v>
      </c>
      <c r="C49" s="23">
        <v>47.27</v>
      </c>
      <c r="D49" s="2">
        <v>34.549999999999997</v>
      </c>
      <c r="E49" s="2">
        <v>50</v>
      </c>
      <c r="F49" s="9">
        <v>30</v>
      </c>
      <c r="G49" s="23"/>
      <c r="H49" s="2">
        <v>73.44</v>
      </c>
      <c r="I49" s="2">
        <v>84.62</v>
      </c>
      <c r="J49" s="2">
        <v>46.15</v>
      </c>
      <c r="K49" s="2">
        <v>50</v>
      </c>
      <c r="L49" s="2">
        <v>75</v>
      </c>
      <c r="M49" s="10"/>
      <c r="N49" s="117"/>
      <c r="O49" s="2">
        <v>62.5</v>
      </c>
      <c r="P49" s="2">
        <v>50</v>
      </c>
      <c r="Q49" s="2">
        <v>50</v>
      </c>
      <c r="R49" s="2">
        <v>69.12</v>
      </c>
      <c r="S49" s="2">
        <v>49.17</v>
      </c>
      <c r="T49" s="2">
        <v>62.79</v>
      </c>
      <c r="U49" s="2">
        <v>27.13</v>
      </c>
      <c r="V49" s="9">
        <v>74.53</v>
      </c>
      <c r="W49" s="20">
        <f>AVERAGE(C49:V49)</f>
        <v>55.07470588235293</v>
      </c>
    </row>
    <row r="50" spans="1:25" ht="20.100000000000001" customHeight="1" x14ac:dyDescent="0.25">
      <c r="A50" s="66"/>
      <c r="B50" s="5" t="s">
        <v>98</v>
      </c>
      <c r="C50" s="23">
        <v>50</v>
      </c>
      <c r="D50" s="2">
        <v>25</v>
      </c>
      <c r="E50" s="2">
        <v>100</v>
      </c>
      <c r="F50" s="9">
        <v>77.78</v>
      </c>
      <c r="G50" s="23"/>
      <c r="H50" s="2">
        <v>62.5</v>
      </c>
      <c r="I50" s="2"/>
      <c r="J50" s="2"/>
      <c r="K50" s="2"/>
      <c r="L50" s="2"/>
      <c r="M50" s="10"/>
      <c r="N50" s="117"/>
      <c r="O50" s="2"/>
      <c r="P50" s="2"/>
      <c r="Q50" s="2"/>
      <c r="R50" s="2">
        <v>50</v>
      </c>
      <c r="S50" s="2">
        <v>75</v>
      </c>
      <c r="T50" s="2">
        <v>43.75</v>
      </c>
      <c r="U50" s="2">
        <v>20.83</v>
      </c>
      <c r="V50" s="9">
        <v>33.33</v>
      </c>
      <c r="W50" s="20">
        <f>AVERAGE(C50:V50)</f>
        <v>53.818999999999996</v>
      </c>
    </row>
    <row r="51" spans="1:25" ht="20.100000000000001" customHeight="1" x14ac:dyDescent="0.25">
      <c r="A51" s="66"/>
      <c r="B51" s="5" t="s">
        <v>64</v>
      </c>
      <c r="C51" s="23">
        <v>92.86</v>
      </c>
      <c r="D51" s="2">
        <v>42.86</v>
      </c>
      <c r="E51" s="2">
        <v>50</v>
      </c>
      <c r="F51" s="9">
        <v>50</v>
      </c>
      <c r="G51" s="24"/>
      <c r="H51" s="2">
        <v>75</v>
      </c>
      <c r="I51" s="2"/>
      <c r="J51" s="2"/>
      <c r="K51" s="2">
        <v>62.5</v>
      </c>
      <c r="L51" s="2">
        <v>37.5</v>
      </c>
      <c r="M51" s="10"/>
      <c r="N51" s="117"/>
      <c r="O51" s="2">
        <v>63.64</v>
      </c>
      <c r="P51" s="2">
        <v>45.45</v>
      </c>
      <c r="Q51" s="2">
        <v>80</v>
      </c>
      <c r="R51" s="2">
        <v>53.57</v>
      </c>
      <c r="S51" s="2">
        <v>82.14</v>
      </c>
      <c r="T51" s="2">
        <v>50</v>
      </c>
      <c r="U51" s="2">
        <v>12.12</v>
      </c>
      <c r="V51" s="9">
        <v>0</v>
      </c>
      <c r="W51" s="20">
        <f>AVERAGE(C51:V51)</f>
        <v>53.176000000000009</v>
      </c>
    </row>
    <row r="52" spans="1:25" ht="20.100000000000001" customHeight="1" x14ac:dyDescent="0.25">
      <c r="A52" s="66"/>
      <c r="B52" s="5" t="s">
        <v>97</v>
      </c>
      <c r="C52" s="23">
        <v>27.27</v>
      </c>
      <c r="D52" s="2">
        <v>27.27</v>
      </c>
      <c r="E52" s="2">
        <v>42.86</v>
      </c>
      <c r="F52" s="9">
        <v>0</v>
      </c>
      <c r="G52" s="23"/>
      <c r="H52" s="2"/>
      <c r="I52" s="2"/>
      <c r="J52" s="2"/>
      <c r="K52" s="2"/>
      <c r="L52" s="2"/>
      <c r="M52" s="10"/>
      <c r="N52" s="117"/>
      <c r="O52" s="2"/>
      <c r="P52" s="2"/>
      <c r="Q52" s="2">
        <v>96.67</v>
      </c>
      <c r="R52" s="2">
        <v>83.33</v>
      </c>
      <c r="S52" s="2">
        <v>62.5</v>
      </c>
      <c r="T52" s="2">
        <v>75</v>
      </c>
      <c r="U52" s="2">
        <v>23.81</v>
      </c>
      <c r="V52" s="9">
        <v>59.38</v>
      </c>
      <c r="W52" s="20">
        <f>AVERAGE(C52:V52)</f>
        <v>49.808999999999997</v>
      </c>
    </row>
    <row r="53" spans="1:25" ht="20.100000000000001" customHeight="1" x14ac:dyDescent="0.25">
      <c r="A53" s="66"/>
      <c r="B53" s="5" t="s">
        <v>100</v>
      </c>
      <c r="C53" s="23">
        <v>45.45</v>
      </c>
      <c r="D53" s="2">
        <v>18.18</v>
      </c>
      <c r="E53" s="2">
        <v>70</v>
      </c>
      <c r="F53" s="9">
        <v>43.33</v>
      </c>
      <c r="G53" s="23">
        <v>71.88</v>
      </c>
      <c r="H53" s="2">
        <v>91.18</v>
      </c>
      <c r="I53" s="2">
        <v>77.78</v>
      </c>
      <c r="J53" s="2">
        <v>66.67</v>
      </c>
      <c r="K53" s="2">
        <v>41.67</v>
      </c>
      <c r="L53" s="2">
        <v>0</v>
      </c>
      <c r="M53" s="10"/>
      <c r="N53" s="117"/>
      <c r="O53" s="2">
        <v>30.77</v>
      </c>
      <c r="P53" s="2">
        <v>30.77</v>
      </c>
      <c r="Q53" s="2">
        <v>50</v>
      </c>
      <c r="R53" s="2">
        <v>70.83</v>
      </c>
      <c r="S53" s="2">
        <v>53.85</v>
      </c>
      <c r="T53" s="2">
        <v>56.25</v>
      </c>
      <c r="U53" s="2">
        <v>25</v>
      </c>
      <c r="V53" s="9">
        <v>25.86</v>
      </c>
      <c r="W53" s="20">
        <f>AVERAGE(C53:V53)</f>
        <v>48.303888888888892</v>
      </c>
    </row>
    <row r="54" spans="1:25" ht="20.100000000000001" customHeight="1" x14ac:dyDescent="0.25">
      <c r="A54" s="66"/>
      <c r="B54" s="5" t="s">
        <v>99</v>
      </c>
      <c r="C54" s="23">
        <v>46.88</v>
      </c>
      <c r="D54" s="2">
        <v>50</v>
      </c>
      <c r="E54" s="2">
        <v>9.09</v>
      </c>
      <c r="F54" s="9">
        <v>27.27</v>
      </c>
      <c r="G54" s="24"/>
      <c r="H54" s="2">
        <v>41.67</v>
      </c>
      <c r="I54" s="2">
        <v>53.85</v>
      </c>
      <c r="J54" s="2">
        <v>46.15</v>
      </c>
      <c r="K54" s="2">
        <v>6.67</v>
      </c>
      <c r="L54" s="2">
        <v>0</v>
      </c>
      <c r="M54" s="10"/>
      <c r="N54" s="117"/>
      <c r="O54" s="2">
        <v>95.83</v>
      </c>
      <c r="P54" s="2">
        <v>83.33</v>
      </c>
      <c r="Q54" s="2">
        <v>100</v>
      </c>
      <c r="R54" s="2">
        <v>82.35</v>
      </c>
      <c r="S54" s="2">
        <v>50</v>
      </c>
      <c r="T54" s="2">
        <v>27.42</v>
      </c>
      <c r="U54" s="2">
        <v>9.68</v>
      </c>
      <c r="V54" s="9">
        <v>18</v>
      </c>
      <c r="W54" s="20">
        <f>AVERAGE(C54:V54)</f>
        <v>44.011176470588232</v>
      </c>
    </row>
    <row r="55" spans="1:25" ht="20.100000000000001" customHeight="1" x14ac:dyDescent="0.25">
      <c r="A55" s="66"/>
      <c r="B55" s="5" t="s">
        <v>103</v>
      </c>
      <c r="C55" s="23">
        <v>36.590000000000003</v>
      </c>
      <c r="D55" s="2">
        <v>24.39</v>
      </c>
      <c r="E55" s="2">
        <v>40.74</v>
      </c>
      <c r="F55" s="9">
        <v>29.63</v>
      </c>
      <c r="G55" s="23"/>
      <c r="H55" s="2">
        <v>53.13</v>
      </c>
      <c r="I55" s="2"/>
      <c r="J55" s="2"/>
      <c r="K55" s="2">
        <v>18.18</v>
      </c>
      <c r="L55" s="2">
        <v>18.18</v>
      </c>
      <c r="M55" s="10"/>
      <c r="N55" s="117"/>
      <c r="O55" s="2">
        <v>40</v>
      </c>
      <c r="P55" s="2">
        <v>73.33</v>
      </c>
      <c r="Q55" s="2">
        <v>63.33</v>
      </c>
      <c r="R55" s="2">
        <v>48.94</v>
      </c>
      <c r="S55" s="2">
        <v>64.290000000000006</v>
      </c>
      <c r="T55" s="2">
        <v>35.94</v>
      </c>
      <c r="U55" s="2">
        <v>20.83</v>
      </c>
      <c r="V55" s="9">
        <v>73.91</v>
      </c>
      <c r="W55" s="20">
        <f>AVERAGE(C55:V55)</f>
        <v>42.760666666666673</v>
      </c>
    </row>
    <row r="56" spans="1:25" ht="20.100000000000001" customHeight="1" x14ac:dyDescent="0.25">
      <c r="A56" s="66"/>
      <c r="B56" s="5" t="s">
        <v>101</v>
      </c>
      <c r="C56" s="23">
        <v>38.89</v>
      </c>
      <c r="D56" s="2">
        <v>33.33</v>
      </c>
      <c r="E56" s="2">
        <v>22.22</v>
      </c>
      <c r="F56" s="9">
        <v>16.670000000000002</v>
      </c>
      <c r="G56" s="23">
        <v>46.67</v>
      </c>
      <c r="H56" s="2"/>
      <c r="I56" s="2"/>
      <c r="J56" s="2"/>
      <c r="K56" s="2"/>
      <c r="L56" s="2"/>
      <c r="M56" s="10"/>
      <c r="N56" s="117"/>
      <c r="O56" s="2"/>
      <c r="P56" s="2"/>
      <c r="Q56" s="2">
        <v>58.33</v>
      </c>
      <c r="R56" s="2">
        <v>43.18</v>
      </c>
      <c r="S56" s="2">
        <v>73.53</v>
      </c>
      <c r="T56" s="2">
        <v>53.85</v>
      </c>
      <c r="U56" s="2">
        <v>39.74</v>
      </c>
      <c r="V56" s="9">
        <v>38.46</v>
      </c>
      <c r="W56" s="20">
        <f>AVERAGE(C56:V56)</f>
        <v>42.260909090909095</v>
      </c>
      <c r="X56" s="39" t="s">
        <v>166</v>
      </c>
      <c r="Y56" s="37">
        <f>COUNTIF(W45:W57,"&lt;50,82")</f>
        <v>6</v>
      </c>
    </row>
    <row r="57" spans="1:25" ht="20.100000000000001" customHeight="1" thickBot="1" x14ac:dyDescent="0.3">
      <c r="A57" s="67"/>
      <c r="B57" s="59" t="s">
        <v>65</v>
      </c>
      <c r="C57" s="25">
        <v>33.33</v>
      </c>
      <c r="D57" s="11">
        <v>33.33</v>
      </c>
      <c r="E57" s="11">
        <v>0</v>
      </c>
      <c r="F57" s="16">
        <v>0</v>
      </c>
      <c r="G57" s="29"/>
      <c r="H57" s="11">
        <v>0</v>
      </c>
      <c r="I57" s="11"/>
      <c r="J57" s="11"/>
      <c r="K57" s="12"/>
      <c r="L57" s="12"/>
      <c r="M57" s="13"/>
      <c r="N57" s="119"/>
      <c r="O57" s="11">
        <v>50</v>
      </c>
      <c r="P57" s="11">
        <v>0</v>
      </c>
      <c r="Q57" s="11"/>
      <c r="R57" s="11">
        <v>0</v>
      </c>
      <c r="S57" s="11">
        <v>66.67</v>
      </c>
      <c r="T57" s="11">
        <v>33.33</v>
      </c>
      <c r="U57" s="11">
        <v>33.33</v>
      </c>
      <c r="V57" s="16">
        <v>16.670000000000002</v>
      </c>
      <c r="W57" s="21">
        <f>AVERAGE(C57:V57)</f>
        <v>22.221666666666664</v>
      </c>
      <c r="X57" s="39" t="s">
        <v>167</v>
      </c>
      <c r="Y57" s="37">
        <f>COUNTIF(W45:W57,"&gt;50,82")</f>
        <v>7</v>
      </c>
    </row>
    <row r="58" spans="1:25" ht="20.100000000000001" customHeight="1" thickBot="1" x14ac:dyDescent="0.3">
      <c r="A58" s="6"/>
      <c r="B58" s="57"/>
      <c r="C58" s="26"/>
      <c r="D58" s="6"/>
      <c r="E58" s="6"/>
      <c r="F58" s="27"/>
      <c r="G58" s="26"/>
      <c r="H58" s="6"/>
      <c r="I58" s="6"/>
      <c r="J58" s="6"/>
      <c r="K58" s="6"/>
      <c r="L58" s="6"/>
      <c r="M58" s="27"/>
      <c r="N58" s="31"/>
      <c r="O58" s="6"/>
      <c r="P58" s="6"/>
      <c r="Q58" s="6"/>
      <c r="R58" s="6"/>
      <c r="S58" s="6"/>
      <c r="T58" s="6"/>
      <c r="U58" s="6"/>
      <c r="V58" s="125" t="s">
        <v>170</v>
      </c>
      <c r="W58" s="126"/>
      <c r="X58" s="40">
        <f>AVERAGE(W45:W57)</f>
        <v>50.824779951257895</v>
      </c>
    </row>
    <row r="59" spans="1:25" ht="20.100000000000001" customHeight="1" x14ac:dyDescent="0.25">
      <c r="A59" s="65" t="s">
        <v>58</v>
      </c>
      <c r="B59" s="58" t="s">
        <v>68</v>
      </c>
      <c r="C59" s="22">
        <v>21.43</v>
      </c>
      <c r="D59" s="7">
        <v>14.29</v>
      </c>
      <c r="E59" s="7">
        <v>60</v>
      </c>
      <c r="F59" s="8">
        <v>30</v>
      </c>
      <c r="G59" s="28"/>
      <c r="H59" s="7">
        <v>50</v>
      </c>
      <c r="I59" s="7">
        <v>88.89</v>
      </c>
      <c r="J59" s="7">
        <v>100</v>
      </c>
      <c r="K59" s="7"/>
      <c r="L59" s="7"/>
      <c r="M59" s="17"/>
      <c r="N59" s="28"/>
      <c r="O59" s="7">
        <v>100</v>
      </c>
      <c r="P59" s="7">
        <v>100</v>
      </c>
      <c r="Q59" s="7"/>
      <c r="R59" s="7">
        <v>57.69</v>
      </c>
      <c r="S59" s="7">
        <v>75</v>
      </c>
      <c r="T59" s="7">
        <v>83.33</v>
      </c>
      <c r="U59" s="7">
        <v>88.89</v>
      </c>
      <c r="V59" s="8">
        <v>66.67</v>
      </c>
      <c r="W59" s="19">
        <f>AVERAGE(C59:V59)</f>
        <v>66.870714285714286</v>
      </c>
    </row>
    <row r="60" spans="1:25" ht="20.100000000000001" customHeight="1" x14ac:dyDescent="0.25">
      <c r="A60" s="66"/>
      <c r="B60" s="5" t="s">
        <v>113</v>
      </c>
      <c r="C60" s="23">
        <v>85.71</v>
      </c>
      <c r="D60" s="2">
        <v>85.71</v>
      </c>
      <c r="E60" s="2">
        <v>84.62</v>
      </c>
      <c r="F60" s="9">
        <v>23.08</v>
      </c>
      <c r="G60" s="24"/>
      <c r="H60" s="2">
        <v>92.86</v>
      </c>
      <c r="I60" s="2">
        <v>72.73</v>
      </c>
      <c r="J60" s="2">
        <v>63.64</v>
      </c>
      <c r="K60" s="2">
        <v>46.15</v>
      </c>
      <c r="L60" s="2">
        <v>23.08</v>
      </c>
      <c r="M60" s="10"/>
      <c r="N60" s="24"/>
      <c r="O60" s="2"/>
      <c r="P60" s="2"/>
      <c r="Q60" s="2"/>
      <c r="R60" s="2">
        <v>70.83</v>
      </c>
      <c r="S60" s="2">
        <v>71.430000000000007</v>
      </c>
      <c r="T60" s="2">
        <v>47.5</v>
      </c>
      <c r="U60" s="2">
        <v>23.33</v>
      </c>
      <c r="V60" s="9">
        <v>70.83</v>
      </c>
      <c r="W60" s="20">
        <f>AVERAGE(C60:V60)</f>
        <v>61.535714285714299</v>
      </c>
    </row>
    <row r="61" spans="1:25" ht="20.100000000000001" customHeight="1" x14ac:dyDescent="0.25">
      <c r="A61" s="66"/>
      <c r="B61" s="5" t="s">
        <v>111</v>
      </c>
      <c r="C61" s="23">
        <v>28.57</v>
      </c>
      <c r="D61" s="2">
        <v>14.29</v>
      </c>
      <c r="E61" s="2">
        <v>14.29</v>
      </c>
      <c r="F61" s="9">
        <v>57.14</v>
      </c>
      <c r="G61" s="23">
        <v>60</v>
      </c>
      <c r="H61" s="2">
        <v>100</v>
      </c>
      <c r="I61" s="2"/>
      <c r="J61" s="2"/>
      <c r="K61" s="2"/>
      <c r="L61" s="2"/>
      <c r="M61" s="10"/>
      <c r="N61" s="24"/>
      <c r="O61" s="2">
        <v>83.33</v>
      </c>
      <c r="P61" s="2">
        <v>100</v>
      </c>
      <c r="Q61" s="2">
        <v>83.33</v>
      </c>
      <c r="R61" s="2">
        <v>58.33</v>
      </c>
      <c r="S61" s="2">
        <v>100</v>
      </c>
      <c r="T61" s="2">
        <v>33.33</v>
      </c>
      <c r="U61" s="2">
        <v>11.11</v>
      </c>
      <c r="V61" s="9">
        <v>83.33</v>
      </c>
      <c r="W61" s="20">
        <f>AVERAGE(C61:V61)</f>
        <v>59.075000000000003</v>
      </c>
    </row>
    <row r="62" spans="1:25" ht="20.100000000000001" customHeight="1" x14ac:dyDescent="0.25">
      <c r="A62" s="66"/>
      <c r="B62" s="5" t="s">
        <v>66</v>
      </c>
      <c r="C62" s="23">
        <v>47.19</v>
      </c>
      <c r="D62" s="2">
        <v>31.46</v>
      </c>
      <c r="E62" s="2">
        <v>57.83</v>
      </c>
      <c r="F62" s="9">
        <v>34.94</v>
      </c>
      <c r="G62" s="23">
        <v>46.88</v>
      </c>
      <c r="H62" s="2">
        <v>50</v>
      </c>
      <c r="I62" s="2"/>
      <c r="J62" s="2"/>
      <c r="K62" s="2">
        <v>75</v>
      </c>
      <c r="L62" s="2">
        <v>56.25</v>
      </c>
      <c r="M62" s="10"/>
      <c r="N62" s="24"/>
      <c r="O62" s="2">
        <v>70.27</v>
      </c>
      <c r="P62" s="2">
        <v>72.97</v>
      </c>
      <c r="Q62" s="2">
        <v>81.58</v>
      </c>
      <c r="R62" s="2">
        <v>75.58</v>
      </c>
      <c r="S62" s="2">
        <v>38.409999999999997</v>
      </c>
      <c r="T62" s="2">
        <v>50.67</v>
      </c>
      <c r="U62" s="2">
        <v>44</v>
      </c>
      <c r="V62" s="9">
        <v>39.659999999999997</v>
      </c>
      <c r="W62" s="20">
        <f>AVERAGE(C62:V62)</f>
        <v>54.543124999999996</v>
      </c>
    </row>
    <row r="63" spans="1:25" ht="20.100000000000001" customHeight="1" x14ac:dyDescent="0.25">
      <c r="A63" s="66"/>
      <c r="B63" s="5" t="s">
        <v>106</v>
      </c>
      <c r="C63" s="23">
        <v>57.69</v>
      </c>
      <c r="D63" s="2">
        <v>48.08</v>
      </c>
      <c r="E63" s="2">
        <v>59.57</v>
      </c>
      <c r="F63" s="9">
        <v>31.91</v>
      </c>
      <c r="G63" s="23"/>
      <c r="H63" s="2">
        <v>66.67</v>
      </c>
      <c r="I63" s="2">
        <v>83.33</v>
      </c>
      <c r="J63" s="2">
        <v>55.56</v>
      </c>
      <c r="K63" s="2">
        <v>46.15</v>
      </c>
      <c r="L63" s="2">
        <v>23.08</v>
      </c>
      <c r="M63" s="10"/>
      <c r="N63" s="24"/>
      <c r="O63" s="2">
        <v>50</v>
      </c>
      <c r="P63" s="2">
        <v>68.75</v>
      </c>
      <c r="Q63" s="2">
        <v>63.16</v>
      </c>
      <c r="R63" s="2">
        <v>64.89</v>
      </c>
      <c r="S63" s="2">
        <v>20.27</v>
      </c>
      <c r="T63" s="2">
        <v>32.729999999999997</v>
      </c>
      <c r="U63" s="2">
        <v>27.88</v>
      </c>
      <c r="V63" s="9">
        <v>55.81</v>
      </c>
      <c r="W63" s="20">
        <f>AVERAGE(C63:V63)</f>
        <v>50.325294117647054</v>
      </c>
    </row>
    <row r="64" spans="1:25" ht="20.100000000000001" customHeight="1" x14ac:dyDescent="0.25">
      <c r="A64" s="66"/>
      <c r="B64" s="5" t="s">
        <v>67</v>
      </c>
      <c r="C64" s="23">
        <v>9.09</v>
      </c>
      <c r="D64" s="2">
        <v>18.18</v>
      </c>
      <c r="E64" s="2">
        <v>75</v>
      </c>
      <c r="F64" s="9">
        <v>6.25</v>
      </c>
      <c r="G64" s="24"/>
      <c r="H64" s="2">
        <v>85.71</v>
      </c>
      <c r="I64" s="2">
        <v>72.73</v>
      </c>
      <c r="J64" s="2">
        <v>36.36</v>
      </c>
      <c r="K64" s="2">
        <v>66.67</v>
      </c>
      <c r="L64" s="2">
        <v>66.67</v>
      </c>
      <c r="M64" s="10"/>
      <c r="N64" s="24"/>
      <c r="O64" s="2">
        <v>70</v>
      </c>
      <c r="P64" s="2">
        <v>73.33</v>
      </c>
      <c r="Q64" s="2"/>
      <c r="R64" s="2">
        <v>40.909999999999997</v>
      </c>
      <c r="S64" s="2">
        <v>76.92</v>
      </c>
      <c r="T64" s="2">
        <v>33.33</v>
      </c>
      <c r="U64" s="2">
        <v>14.81</v>
      </c>
      <c r="V64" s="9">
        <v>53.13</v>
      </c>
      <c r="W64" s="20">
        <f>AVERAGE(C64:V64)</f>
        <v>49.943124999999995</v>
      </c>
    </row>
    <row r="65" spans="1:26" ht="20.100000000000001" customHeight="1" x14ac:dyDescent="0.25">
      <c r="A65" s="66"/>
      <c r="B65" s="5" t="s">
        <v>114</v>
      </c>
      <c r="C65" s="23">
        <v>68.75</v>
      </c>
      <c r="D65" s="2">
        <v>56.25</v>
      </c>
      <c r="E65" s="2">
        <v>56</v>
      </c>
      <c r="F65" s="9">
        <v>32</v>
      </c>
      <c r="G65" s="24"/>
      <c r="H65" s="2">
        <v>75</v>
      </c>
      <c r="I65" s="2"/>
      <c r="J65" s="2"/>
      <c r="K65" s="2"/>
      <c r="L65" s="2"/>
      <c r="M65" s="10"/>
      <c r="N65" s="24"/>
      <c r="O65" s="2"/>
      <c r="P65" s="2"/>
      <c r="Q65" s="2">
        <v>65.790000000000006</v>
      </c>
      <c r="R65" s="2">
        <v>62.5</v>
      </c>
      <c r="S65" s="2">
        <v>33.33</v>
      </c>
      <c r="T65" s="2">
        <v>26.09</v>
      </c>
      <c r="U65" s="2">
        <v>24.64</v>
      </c>
      <c r="V65" s="9">
        <v>36.54</v>
      </c>
      <c r="W65" s="20">
        <f>AVERAGE(C65:V65)</f>
        <v>48.808181818181815</v>
      </c>
    </row>
    <row r="66" spans="1:26" ht="20.100000000000001" customHeight="1" x14ac:dyDescent="0.25">
      <c r="A66" s="66"/>
      <c r="B66" s="5" t="s">
        <v>110</v>
      </c>
      <c r="C66" s="23">
        <v>69.23</v>
      </c>
      <c r="D66" s="2">
        <v>46.15</v>
      </c>
      <c r="E66" s="2">
        <v>36.36</v>
      </c>
      <c r="F66" s="9">
        <v>36.36</v>
      </c>
      <c r="G66" s="23"/>
      <c r="H66" s="2"/>
      <c r="I66" s="2"/>
      <c r="J66" s="2"/>
      <c r="K66" s="2"/>
      <c r="L66" s="2"/>
      <c r="M66" s="10"/>
      <c r="N66" s="24"/>
      <c r="O66" s="2"/>
      <c r="P66" s="2"/>
      <c r="Q66" s="2">
        <v>85</v>
      </c>
      <c r="R66" s="2">
        <v>46.43</v>
      </c>
      <c r="S66" s="2">
        <v>23.08</v>
      </c>
      <c r="T66" s="2">
        <v>47.83</v>
      </c>
      <c r="U66" s="2">
        <v>26.09</v>
      </c>
      <c r="V66" s="9">
        <v>66.67</v>
      </c>
      <c r="W66" s="20">
        <f>AVERAGE(C66:V66)</f>
        <v>48.32</v>
      </c>
    </row>
    <row r="67" spans="1:26" ht="20.100000000000001" customHeight="1" x14ac:dyDescent="0.25">
      <c r="A67" s="66"/>
      <c r="B67" s="5" t="s">
        <v>115</v>
      </c>
      <c r="C67" s="23">
        <v>14.29</v>
      </c>
      <c r="D67" s="2">
        <v>42.86</v>
      </c>
      <c r="E67" s="2">
        <v>28.57</v>
      </c>
      <c r="F67" s="9">
        <v>14.29</v>
      </c>
      <c r="G67" s="24"/>
      <c r="H67" s="2">
        <v>50</v>
      </c>
      <c r="I67" s="2">
        <v>100</v>
      </c>
      <c r="J67" s="2">
        <v>45.45</v>
      </c>
      <c r="K67" s="2"/>
      <c r="L67" s="2"/>
      <c r="M67" s="9"/>
      <c r="N67" s="23"/>
      <c r="O67" s="2"/>
      <c r="P67" s="2"/>
      <c r="Q67" s="2">
        <v>68.75</v>
      </c>
      <c r="R67" s="2">
        <v>36.11</v>
      </c>
      <c r="S67" s="2">
        <v>44.44</v>
      </c>
      <c r="T67" s="2">
        <v>69.569999999999993</v>
      </c>
      <c r="U67" s="2">
        <v>57.97</v>
      </c>
      <c r="V67" s="9">
        <v>45.83</v>
      </c>
      <c r="W67" s="20">
        <f>AVERAGE(C67:V67)</f>
        <v>47.548461538461538</v>
      </c>
    </row>
    <row r="68" spans="1:26" ht="20.100000000000001" customHeight="1" x14ac:dyDescent="0.25">
      <c r="A68" s="66"/>
      <c r="B68" s="5" t="s">
        <v>112</v>
      </c>
      <c r="C68" s="23">
        <v>41.67</v>
      </c>
      <c r="D68" s="2">
        <v>33.33</v>
      </c>
      <c r="E68" s="2">
        <v>63.64</v>
      </c>
      <c r="F68" s="9">
        <v>54.55</v>
      </c>
      <c r="G68" s="23"/>
      <c r="H68" s="2"/>
      <c r="I68" s="2"/>
      <c r="J68" s="2"/>
      <c r="K68" s="3"/>
      <c r="L68" s="3"/>
      <c r="M68" s="10"/>
      <c r="N68" s="24"/>
      <c r="O68" s="2">
        <v>46.67</v>
      </c>
      <c r="P68" s="2">
        <v>60</v>
      </c>
      <c r="Q68" s="2"/>
      <c r="R68" s="2">
        <v>19.23</v>
      </c>
      <c r="S68" s="2">
        <v>75</v>
      </c>
      <c r="T68" s="2">
        <v>35.29</v>
      </c>
      <c r="U68" s="2">
        <v>41.18</v>
      </c>
      <c r="V68" s="9">
        <v>37.5</v>
      </c>
      <c r="W68" s="20">
        <f>AVERAGE(C68:V68)</f>
        <v>46.187272727272735</v>
      </c>
    </row>
    <row r="69" spans="1:26" ht="20.100000000000001" customHeight="1" x14ac:dyDescent="0.25">
      <c r="A69" s="66"/>
      <c r="B69" s="5" t="s">
        <v>82</v>
      </c>
      <c r="C69" s="23">
        <v>66.67</v>
      </c>
      <c r="D69" s="2">
        <v>33.33</v>
      </c>
      <c r="E69" s="2">
        <v>20</v>
      </c>
      <c r="F69" s="9">
        <v>20</v>
      </c>
      <c r="G69" s="23">
        <v>0</v>
      </c>
      <c r="H69" s="2"/>
      <c r="I69" s="2"/>
      <c r="J69" s="2"/>
      <c r="K69" s="2"/>
      <c r="L69" s="2"/>
      <c r="M69" s="10"/>
      <c r="N69" s="24"/>
      <c r="O69" s="2"/>
      <c r="P69" s="2"/>
      <c r="Q69" s="2"/>
      <c r="R69" s="2">
        <v>91.67</v>
      </c>
      <c r="S69" s="2">
        <v>75</v>
      </c>
      <c r="T69" s="2">
        <v>58.33</v>
      </c>
      <c r="U69" s="2">
        <v>22.22</v>
      </c>
      <c r="V69" s="9">
        <v>33.33</v>
      </c>
      <c r="W69" s="20">
        <f>AVERAGE(C69:V69)</f>
        <v>42.055</v>
      </c>
    </row>
    <row r="70" spans="1:26" ht="20.100000000000001" customHeight="1" x14ac:dyDescent="0.25">
      <c r="A70" s="66"/>
      <c r="B70" s="5" t="s">
        <v>108</v>
      </c>
      <c r="C70" s="23">
        <v>65.709999999999994</v>
      </c>
      <c r="D70" s="2">
        <v>34.29</v>
      </c>
      <c r="E70" s="2">
        <v>63.89</v>
      </c>
      <c r="F70" s="9">
        <v>19.440000000000001</v>
      </c>
      <c r="G70" s="23">
        <v>11.54</v>
      </c>
      <c r="H70" s="2">
        <v>42.31</v>
      </c>
      <c r="I70" s="2">
        <v>85.29</v>
      </c>
      <c r="J70" s="2">
        <v>82.35</v>
      </c>
      <c r="K70" s="2">
        <v>14.29</v>
      </c>
      <c r="L70" s="2">
        <v>0</v>
      </c>
      <c r="M70" s="10"/>
      <c r="N70" s="23">
        <v>87.5</v>
      </c>
      <c r="O70" s="2">
        <v>30</v>
      </c>
      <c r="P70" s="2">
        <v>33.33</v>
      </c>
      <c r="Q70" s="2">
        <v>73.53</v>
      </c>
      <c r="R70" s="2">
        <v>33.33</v>
      </c>
      <c r="S70" s="2">
        <v>25</v>
      </c>
      <c r="T70" s="2">
        <v>23.81</v>
      </c>
      <c r="U70" s="2">
        <v>9.52</v>
      </c>
      <c r="V70" s="9">
        <v>27.42</v>
      </c>
      <c r="W70" s="20">
        <f>AVERAGE(C70:V70)</f>
        <v>40.134210526315783</v>
      </c>
    </row>
    <row r="71" spans="1:26" ht="20.100000000000001" customHeight="1" x14ac:dyDescent="0.25">
      <c r="A71" s="66"/>
      <c r="B71" s="5" t="s">
        <v>69</v>
      </c>
      <c r="C71" s="23">
        <v>66.67</v>
      </c>
      <c r="D71" s="2">
        <v>33.33</v>
      </c>
      <c r="E71" s="2">
        <v>25</v>
      </c>
      <c r="F71" s="9">
        <v>25</v>
      </c>
      <c r="G71" s="24"/>
      <c r="H71" s="2">
        <v>31.82</v>
      </c>
      <c r="I71" s="2"/>
      <c r="J71" s="2"/>
      <c r="K71" s="2">
        <v>50</v>
      </c>
      <c r="L71" s="2">
        <v>50</v>
      </c>
      <c r="M71" s="10"/>
      <c r="N71" s="24"/>
      <c r="O71" s="2">
        <v>59.09</v>
      </c>
      <c r="P71" s="2">
        <v>18.18</v>
      </c>
      <c r="Q71" s="2">
        <v>81.819999999999993</v>
      </c>
      <c r="R71" s="2">
        <v>29.17</v>
      </c>
      <c r="S71" s="2">
        <v>31.25</v>
      </c>
      <c r="T71" s="2">
        <v>18.18</v>
      </c>
      <c r="U71" s="2">
        <v>4.55</v>
      </c>
      <c r="V71" s="9">
        <v>20</v>
      </c>
      <c r="W71" s="20">
        <f>AVERAGE(C71:V71)</f>
        <v>36.270666666666664</v>
      </c>
    </row>
    <row r="72" spans="1:26" ht="20.100000000000001" customHeight="1" x14ac:dyDescent="0.25">
      <c r="A72" s="66"/>
      <c r="B72" s="5" t="s">
        <v>107</v>
      </c>
      <c r="C72" s="23">
        <v>33.33</v>
      </c>
      <c r="D72" s="2">
        <v>0</v>
      </c>
      <c r="E72" s="2">
        <v>14.29</v>
      </c>
      <c r="F72" s="9">
        <v>28.57</v>
      </c>
      <c r="G72" s="23"/>
      <c r="H72" s="2"/>
      <c r="I72" s="2"/>
      <c r="J72" s="2"/>
      <c r="K72" s="2"/>
      <c r="L72" s="2"/>
      <c r="M72" s="10"/>
      <c r="N72" s="24"/>
      <c r="O72" s="2"/>
      <c r="P72" s="2"/>
      <c r="Q72" s="2"/>
      <c r="R72" s="2">
        <v>50</v>
      </c>
      <c r="S72" s="2">
        <v>66.67</v>
      </c>
      <c r="T72" s="2">
        <v>68.75</v>
      </c>
      <c r="U72" s="2">
        <v>25</v>
      </c>
      <c r="V72" s="9">
        <v>33.33</v>
      </c>
      <c r="W72" s="20">
        <f>AVERAGE(C72:V72)</f>
        <v>35.548888888888889</v>
      </c>
      <c r="X72" s="39" t="s">
        <v>166</v>
      </c>
      <c r="Y72" s="37">
        <f>COUNTIF(W59:W73,"&lt;47,42")</f>
        <v>6</v>
      </c>
      <c r="Z72" t="s">
        <v>175</v>
      </c>
    </row>
    <row r="73" spans="1:26" ht="20.100000000000001" customHeight="1" thickBot="1" x14ac:dyDescent="0.3">
      <c r="A73" s="67"/>
      <c r="B73" s="59" t="s">
        <v>109</v>
      </c>
      <c r="C73" s="25">
        <v>34.619999999999997</v>
      </c>
      <c r="D73" s="11">
        <v>19.23</v>
      </c>
      <c r="E73" s="11">
        <v>33.33</v>
      </c>
      <c r="F73" s="16">
        <v>50</v>
      </c>
      <c r="G73" s="25"/>
      <c r="H73" s="11"/>
      <c r="I73" s="11"/>
      <c r="J73" s="11"/>
      <c r="K73" s="11"/>
      <c r="L73" s="11"/>
      <c r="M73" s="13"/>
      <c r="N73" s="29"/>
      <c r="O73" s="11"/>
      <c r="P73" s="11"/>
      <c r="Q73" s="11"/>
      <c r="R73" s="11">
        <v>30</v>
      </c>
      <c r="S73" s="11">
        <v>20.59</v>
      </c>
      <c r="T73" s="11">
        <v>0</v>
      </c>
      <c r="U73" s="11">
        <v>0</v>
      </c>
      <c r="V73" s="16">
        <v>30</v>
      </c>
      <c r="W73" s="21">
        <f>AVERAGE(C73:V73)</f>
        <v>24.196666666666669</v>
      </c>
      <c r="X73" s="39" t="s">
        <v>167</v>
      </c>
      <c r="Y73" s="37">
        <f>COUNTIF(W59:W73,"&gt;47,42")</f>
        <v>9</v>
      </c>
    </row>
    <row r="74" spans="1:26" ht="20.100000000000001" customHeight="1" thickBot="1" x14ac:dyDescent="0.3">
      <c r="A74" s="6"/>
      <c r="B74" s="57"/>
      <c r="C74" s="26"/>
      <c r="D74" s="6"/>
      <c r="E74" s="6"/>
      <c r="F74" s="27"/>
      <c r="G74" s="26"/>
      <c r="H74" s="6"/>
      <c r="I74" s="6"/>
      <c r="J74" s="6"/>
      <c r="K74" s="6"/>
      <c r="L74" s="6"/>
      <c r="M74" s="27"/>
      <c r="N74" s="31"/>
      <c r="O74" s="6"/>
      <c r="P74" s="6"/>
      <c r="Q74" s="6"/>
      <c r="R74" s="6"/>
      <c r="S74" s="6"/>
      <c r="T74" s="6"/>
      <c r="U74" s="6"/>
      <c r="V74" s="125" t="s">
        <v>170</v>
      </c>
      <c r="W74" s="126"/>
      <c r="X74" s="40">
        <f>AVERAGE(W59:W73)</f>
        <v>47.424154768101985</v>
      </c>
    </row>
    <row r="75" spans="1:26" ht="20.100000000000001" customHeight="1" thickBot="1" x14ac:dyDescent="0.3">
      <c r="A75" s="92" t="s">
        <v>59</v>
      </c>
      <c r="B75" s="61" t="s">
        <v>75</v>
      </c>
      <c r="C75" s="22">
        <v>69.23</v>
      </c>
      <c r="D75" s="7">
        <v>43.59</v>
      </c>
      <c r="E75" s="7">
        <v>82.09</v>
      </c>
      <c r="F75" s="8">
        <v>7.46</v>
      </c>
      <c r="G75" s="22"/>
      <c r="H75" s="7">
        <v>64.709999999999994</v>
      </c>
      <c r="I75" s="7">
        <v>66.67</v>
      </c>
      <c r="J75" s="7">
        <v>93.33</v>
      </c>
      <c r="K75" s="7">
        <v>52.63</v>
      </c>
      <c r="L75" s="7">
        <v>36.840000000000003</v>
      </c>
      <c r="M75" s="8">
        <v>42.86</v>
      </c>
      <c r="N75" s="115">
        <v>88.46</v>
      </c>
      <c r="O75" s="7">
        <v>94.83</v>
      </c>
      <c r="P75" s="7">
        <v>75.86</v>
      </c>
      <c r="Q75" s="7">
        <v>82.35</v>
      </c>
      <c r="R75" s="7">
        <v>66.03</v>
      </c>
      <c r="S75" s="7">
        <v>67.91</v>
      </c>
      <c r="T75" s="7">
        <v>55.84</v>
      </c>
      <c r="U75" s="7">
        <v>25.54</v>
      </c>
      <c r="V75" s="8">
        <v>62.5</v>
      </c>
      <c r="W75" s="121">
        <f>AVERAGE(C75:V75)</f>
        <v>62.038421052631577</v>
      </c>
    </row>
    <row r="76" spans="1:26" ht="20.100000000000001" customHeight="1" thickBot="1" x14ac:dyDescent="0.3">
      <c r="A76" s="93"/>
      <c r="B76" s="62" t="s">
        <v>157</v>
      </c>
      <c r="C76" s="23">
        <v>34.21</v>
      </c>
      <c r="D76" s="2">
        <v>34.21</v>
      </c>
      <c r="E76" s="2">
        <v>62.86</v>
      </c>
      <c r="F76" s="9">
        <v>48.57</v>
      </c>
      <c r="G76" s="23"/>
      <c r="H76" s="2">
        <v>59.09</v>
      </c>
      <c r="I76" s="2"/>
      <c r="J76" s="2"/>
      <c r="K76" s="2">
        <v>71.430000000000007</v>
      </c>
      <c r="L76" s="2">
        <v>50</v>
      </c>
      <c r="M76" s="10"/>
      <c r="N76" s="116">
        <v>30</v>
      </c>
      <c r="O76" s="2">
        <v>100</v>
      </c>
      <c r="P76" s="2">
        <v>100</v>
      </c>
      <c r="Q76" s="2">
        <v>100</v>
      </c>
      <c r="R76" s="2">
        <v>59.21</v>
      </c>
      <c r="S76" s="2">
        <v>50</v>
      </c>
      <c r="T76" s="2">
        <v>41.94</v>
      </c>
      <c r="U76" s="2">
        <v>16.13</v>
      </c>
      <c r="V76" s="9">
        <v>40</v>
      </c>
      <c r="W76" s="121">
        <f>AVERAGE(C76:V76)</f>
        <v>56.103124999999999</v>
      </c>
    </row>
    <row r="77" spans="1:26" ht="20.100000000000001" customHeight="1" thickBot="1" x14ac:dyDescent="0.3">
      <c r="A77" s="93"/>
      <c r="B77" s="62" t="s">
        <v>71</v>
      </c>
      <c r="C77" s="23">
        <v>50</v>
      </c>
      <c r="D77" s="2">
        <v>33.090000000000003</v>
      </c>
      <c r="E77" s="2">
        <v>38.4</v>
      </c>
      <c r="F77" s="9">
        <v>26.4</v>
      </c>
      <c r="G77" s="23">
        <v>51.82</v>
      </c>
      <c r="H77" s="2">
        <v>82.08</v>
      </c>
      <c r="I77" s="2">
        <v>77.08</v>
      </c>
      <c r="J77" s="2">
        <v>83.33</v>
      </c>
      <c r="K77" s="2">
        <v>56.25</v>
      </c>
      <c r="L77" s="2">
        <v>25</v>
      </c>
      <c r="M77" s="9"/>
      <c r="N77" s="116">
        <v>48.15</v>
      </c>
      <c r="O77" s="2">
        <v>60.27</v>
      </c>
      <c r="P77" s="2">
        <v>72.599999999999994</v>
      </c>
      <c r="Q77" s="2">
        <v>77.44</v>
      </c>
      <c r="R77" s="2">
        <v>69.709999999999994</v>
      </c>
      <c r="S77" s="2">
        <v>64.930000000000007</v>
      </c>
      <c r="T77" s="2">
        <v>46.62</v>
      </c>
      <c r="U77" s="2">
        <v>21.4</v>
      </c>
      <c r="V77" s="9">
        <v>51.63</v>
      </c>
      <c r="W77" s="121">
        <f>AVERAGE(C77:V77)</f>
        <v>54.536842105263169</v>
      </c>
    </row>
    <row r="78" spans="1:26" ht="20.100000000000001" customHeight="1" thickBot="1" x14ac:dyDescent="0.3">
      <c r="A78" s="93"/>
      <c r="B78" s="62" t="s">
        <v>73</v>
      </c>
      <c r="C78" s="23">
        <v>65</v>
      </c>
      <c r="D78" s="2">
        <v>63.33</v>
      </c>
      <c r="E78" s="2">
        <v>21.82</v>
      </c>
      <c r="F78" s="9">
        <v>9.09</v>
      </c>
      <c r="G78" s="23"/>
      <c r="H78" s="2">
        <v>69.7</v>
      </c>
      <c r="I78" s="2">
        <v>89.58</v>
      </c>
      <c r="J78" s="2">
        <v>62.5</v>
      </c>
      <c r="K78" s="2">
        <v>94.12</v>
      </c>
      <c r="L78" s="2">
        <v>41.18</v>
      </c>
      <c r="M78" s="9">
        <v>42.86</v>
      </c>
      <c r="N78" s="116">
        <v>70</v>
      </c>
      <c r="O78" s="2">
        <v>54.29</v>
      </c>
      <c r="P78" s="2">
        <v>68.569999999999993</v>
      </c>
      <c r="Q78" s="2">
        <v>61.29</v>
      </c>
      <c r="R78" s="2">
        <v>61.67</v>
      </c>
      <c r="S78" s="2">
        <v>53.23</v>
      </c>
      <c r="T78" s="2">
        <v>55.15</v>
      </c>
      <c r="U78" s="2">
        <v>22.06</v>
      </c>
      <c r="V78" s="9">
        <v>25.45</v>
      </c>
      <c r="W78" s="121">
        <f>AVERAGE(C78:V78)</f>
        <v>54.257368421052625</v>
      </c>
    </row>
    <row r="79" spans="1:26" ht="20.100000000000001" customHeight="1" thickBot="1" x14ac:dyDescent="0.3">
      <c r="A79" s="93"/>
      <c r="B79" s="62" t="s">
        <v>116</v>
      </c>
      <c r="C79" s="23">
        <v>23.08</v>
      </c>
      <c r="D79" s="2">
        <v>15.38</v>
      </c>
      <c r="E79" s="2">
        <v>31.25</v>
      </c>
      <c r="F79" s="9">
        <v>62.5</v>
      </c>
      <c r="G79" s="23"/>
      <c r="H79" s="2">
        <v>100</v>
      </c>
      <c r="I79" s="2"/>
      <c r="J79" s="2"/>
      <c r="K79" s="2">
        <v>33.33</v>
      </c>
      <c r="L79" s="2">
        <v>33.33</v>
      </c>
      <c r="M79" s="9">
        <v>22.22</v>
      </c>
      <c r="N79" s="116">
        <v>66.67</v>
      </c>
      <c r="O79" s="2">
        <v>50</v>
      </c>
      <c r="P79" s="2">
        <v>100</v>
      </c>
      <c r="Q79" s="2">
        <v>80.95</v>
      </c>
      <c r="R79" s="2">
        <v>71.88</v>
      </c>
      <c r="S79" s="2">
        <v>61.76</v>
      </c>
      <c r="T79" s="2">
        <v>72.41</v>
      </c>
      <c r="U79" s="2">
        <v>26.44</v>
      </c>
      <c r="V79" s="9">
        <v>70</v>
      </c>
      <c r="W79" s="121">
        <f>AVERAGE(C79:V79)</f>
        <v>54.188235294117646</v>
      </c>
    </row>
    <row r="80" spans="1:26" ht="20.100000000000001" customHeight="1" thickBot="1" x14ac:dyDescent="0.3">
      <c r="A80" s="93"/>
      <c r="B80" s="62" t="s">
        <v>76</v>
      </c>
      <c r="C80" s="23">
        <v>42.86</v>
      </c>
      <c r="D80" s="2">
        <v>35.71</v>
      </c>
      <c r="E80" s="2">
        <v>36.36</v>
      </c>
      <c r="F80" s="9">
        <v>9.09</v>
      </c>
      <c r="G80" s="23"/>
      <c r="H80" s="2">
        <v>90</v>
      </c>
      <c r="I80" s="2"/>
      <c r="J80" s="2"/>
      <c r="K80" s="2">
        <v>55.56</v>
      </c>
      <c r="L80" s="2">
        <v>38.89</v>
      </c>
      <c r="M80" s="9"/>
      <c r="N80" s="116">
        <v>100</v>
      </c>
      <c r="O80" s="2">
        <v>53.57</v>
      </c>
      <c r="P80" s="2">
        <v>50</v>
      </c>
      <c r="Q80" s="2">
        <v>65.63</v>
      </c>
      <c r="R80" s="2">
        <v>75</v>
      </c>
      <c r="S80" s="2">
        <v>51.72</v>
      </c>
      <c r="T80" s="2">
        <v>46.97</v>
      </c>
      <c r="U80" s="2">
        <v>21.21</v>
      </c>
      <c r="V80" s="9">
        <v>60.94</v>
      </c>
      <c r="W80" s="121">
        <f>AVERAGE(C80:V80)</f>
        <v>52.094374999999999</v>
      </c>
    </row>
    <row r="81" spans="1:25" ht="20.100000000000001" customHeight="1" thickBot="1" x14ac:dyDescent="0.3">
      <c r="A81" s="93"/>
      <c r="B81" s="62" t="s">
        <v>77</v>
      </c>
      <c r="C81" s="23">
        <v>26.09</v>
      </c>
      <c r="D81" s="2">
        <v>34.78</v>
      </c>
      <c r="E81" s="2">
        <v>44.44</v>
      </c>
      <c r="F81" s="9">
        <v>33.33</v>
      </c>
      <c r="G81" s="24"/>
      <c r="H81" s="2"/>
      <c r="I81" s="2"/>
      <c r="J81" s="2"/>
      <c r="K81" s="2"/>
      <c r="L81" s="2"/>
      <c r="M81" s="10"/>
      <c r="N81" s="116">
        <v>56.67</v>
      </c>
      <c r="O81" s="2">
        <v>65.91</v>
      </c>
      <c r="P81" s="2">
        <v>40.909999999999997</v>
      </c>
      <c r="Q81" s="2">
        <v>61.54</v>
      </c>
      <c r="R81" s="2">
        <v>73.91</v>
      </c>
      <c r="S81" s="2">
        <v>63.64</v>
      </c>
      <c r="T81" s="2">
        <v>80.77</v>
      </c>
      <c r="U81" s="2">
        <v>51.28</v>
      </c>
      <c r="V81" s="9">
        <v>33.33</v>
      </c>
      <c r="W81" s="121">
        <f>AVERAGE(C81:V81)</f>
        <v>51.276923076923076</v>
      </c>
    </row>
    <row r="82" spans="1:25" ht="20.100000000000001" customHeight="1" thickBot="1" x14ac:dyDescent="0.3">
      <c r="A82" s="93"/>
      <c r="B82" s="62" t="s">
        <v>74</v>
      </c>
      <c r="C82" s="23">
        <v>38.03</v>
      </c>
      <c r="D82" s="2">
        <v>25.35</v>
      </c>
      <c r="E82" s="2">
        <v>58.7</v>
      </c>
      <c r="F82" s="9">
        <v>15.22</v>
      </c>
      <c r="G82" s="23">
        <v>47.06</v>
      </c>
      <c r="H82" s="2">
        <v>84.62</v>
      </c>
      <c r="I82" s="2">
        <v>70</v>
      </c>
      <c r="J82" s="2">
        <v>85</v>
      </c>
      <c r="K82" s="2">
        <v>50</v>
      </c>
      <c r="L82" s="2">
        <v>25</v>
      </c>
      <c r="M82" s="9">
        <v>33.33</v>
      </c>
      <c r="N82" s="116">
        <v>66.67</v>
      </c>
      <c r="O82" s="2">
        <v>75</v>
      </c>
      <c r="P82" s="2">
        <v>50</v>
      </c>
      <c r="Q82" s="2">
        <v>56.9</v>
      </c>
      <c r="R82" s="2">
        <v>70</v>
      </c>
      <c r="S82" s="2">
        <v>50.91</v>
      </c>
      <c r="T82" s="2">
        <v>54.03</v>
      </c>
      <c r="U82" s="2">
        <v>20.97</v>
      </c>
      <c r="V82" s="9">
        <v>47.67</v>
      </c>
      <c r="W82" s="121">
        <f>AVERAGE(C82:V82)</f>
        <v>51.222999999999999</v>
      </c>
    </row>
    <row r="83" spans="1:25" ht="20.100000000000001" customHeight="1" thickBot="1" x14ac:dyDescent="0.3">
      <c r="A83" s="93"/>
      <c r="B83" s="62" t="s">
        <v>172</v>
      </c>
      <c r="C83" s="23">
        <v>35.29</v>
      </c>
      <c r="D83" s="2">
        <v>39.71</v>
      </c>
      <c r="E83" s="2">
        <v>32.08</v>
      </c>
      <c r="F83" s="9">
        <v>22.64</v>
      </c>
      <c r="G83" s="23"/>
      <c r="H83" s="2">
        <v>76.67</v>
      </c>
      <c r="I83" s="2">
        <v>54.55</v>
      </c>
      <c r="J83" s="2">
        <v>45.45</v>
      </c>
      <c r="K83" s="2">
        <v>55</v>
      </c>
      <c r="L83" s="2">
        <v>50</v>
      </c>
      <c r="M83" s="9"/>
      <c r="N83" s="116">
        <v>46.88</v>
      </c>
      <c r="O83" s="2">
        <v>60</v>
      </c>
      <c r="P83" s="2">
        <v>70</v>
      </c>
      <c r="Q83" s="2">
        <v>76.67</v>
      </c>
      <c r="R83" s="2">
        <v>66.099999999999994</v>
      </c>
      <c r="S83" s="2">
        <v>58.33</v>
      </c>
      <c r="T83" s="2">
        <v>53.26</v>
      </c>
      <c r="U83" s="2">
        <v>33.33</v>
      </c>
      <c r="V83" s="9">
        <v>34.619999999999997</v>
      </c>
      <c r="W83" s="121">
        <f>AVERAGE(C83:V83)</f>
        <v>50.587777777777781</v>
      </c>
    </row>
    <row r="84" spans="1:25" ht="20.100000000000001" customHeight="1" thickBot="1" x14ac:dyDescent="0.3">
      <c r="A84" s="93"/>
      <c r="B84" s="62" t="s">
        <v>72</v>
      </c>
      <c r="C84" s="23">
        <v>43.85</v>
      </c>
      <c r="D84" s="2">
        <v>41.54</v>
      </c>
      <c r="E84" s="2">
        <v>63.27</v>
      </c>
      <c r="F84" s="9">
        <v>42.86</v>
      </c>
      <c r="G84" s="23">
        <v>33.33</v>
      </c>
      <c r="H84" s="2">
        <v>51.67</v>
      </c>
      <c r="I84" s="2">
        <v>66.180000000000007</v>
      </c>
      <c r="J84" s="2">
        <v>58.82</v>
      </c>
      <c r="K84" s="2">
        <v>16.28</v>
      </c>
      <c r="L84" s="2">
        <v>18.600000000000001</v>
      </c>
      <c r="M84" s="9"/>
      <c r="N84" s="116">
        <v>61.9</v>
      </c>
      <c r="O84" s="2">
        <v>57.41</v>
      </c>
      <c r="P84" s="2">
        <v>53.7</v>
      </c>
      <c r="Q84" s="2">
        <v>50</v>
      </c>
      <c r="R84" s="2">
        <v>57.38</v>
      </c>
      <c r="S84" s="2">
        <v>57.27</v>
      </c>
      <c r="T84" s="2">
        <v>38.24</v>
      </c>
      <c r="U84" s="2">
        <v>27.78</v>
      </c>
      <c r="V84" s="9">
        <v>61.58</v>
      </c>
      <c r="W84" s="121">
        <f>AVERAGE(C84:V84)</f>
        <v>47.455789473684206</v>
      </c>
      <c r="X84" s="39" t="s">
        <v>166</v>
      </c>
      <c r="Y84" s="37">
        <f>COUNTIF(W75:W85,"&lt;52,18")</f>
        <v>6</v>
      </c>
    </row>
    <row r="85" spans="1:25" ht="20.100000000000001" customHeight="1" thickBot="1" x14ac:dyDescent="0.3">
      <c r="A85" s="94"/>
      <c r="B85" s="63" t="s">
        <v>173</v>
      </c>
      <c r="C85" s="25">
        <v>15.38</v>
      </c>
      <c r="D85" s="11">
        <v>38.46</v>
      </c>
      <c r="E85" s="11">
        <v>22.22</v>
      </c>
      <c r="F85" s="16">
        <v>16.670000000000002</v>
      </c>
      <c r="G85" s="25"/>
      <c r="H85" s="11">
        <v>63.33</v>
      </c>
      <c r="I85" s="11">
        <v>61.54</v>
      </c>
      <c r="J85" s="11">
        <v>38.46</v>
      </c>
      <c r="K85" s="11">
        <v>52.63</v>
      </c>
      <c r="L85" s="11">
        <v>0</v>
      </c>
      <c r="M85" s="16"/>
      <c r="N85" s="120">
        <v>50</v>
      </c>
      <c r="O85" s="11"/>
      <c r="P85" s="11"/>
      <c r="Q85" s="11"/>
      <c r="R85" s="11">
        <v>38.46</v>
      </c>
      <c r="S85" s="11">
        <v>78.95</v>
      </c>
      <c r="T85" s="11">
        <v>46.43</v>
      </c>
      <c r="U85" s="11">
        <v>26.19</v>
      </c>
      <c r="V85" s="16">
        <v>55</v>
      </c>
      <c r="W85" s="122">
        <f>AVERAGE(C85:V85)</f>
        <v>40.248000000000005</v>
      </c>
      <c r="X85" s="39" t="s">
        <v>167</v>
      </c>
      <c r="Y85" s="37">
        <f>COUNTIF(W75:W85,"&gt;52,18")</f>
        <v>5</v>
      </c>
    </row>
    <row r="86" spans="1:25" ht="20.100000000000001" customHeight="1" thickBot="1" x14ac:dyDescent="0.3">
      <c r="A86" s="6"/>
      <c r="B86" s="57"/>
      <c r="C86" s="26"/>
      <c r="D86" s="6"/>
      <c r="E86" s="6"/>
      <c r="F86" s="27"/>
      <c r="G86" s="26"/>
      <c r="H86" s="6"/>
      <c r="I86" s="6"/>
      <c r="J86" s="6"/>
      <c r="K86" s="6"/>
      <c r="L86" s="6"/>
      <c r="M86" s="27"/>
      <c r="N86" s="31"/>
      <c r="O86" s="6"/>
      <c r="P86" s="6"/>
      <c r="Q86" s="6"/>
      <c r="R86" s="6"/>
      <c r="S86" s="6"/>
      <c r="T86" s="6"/>
      <c r="U86" s="6"/>
      <c r="V86" s="125" t="s">
        <v>170</v>
      </c>
      <c r="W86" s="126"/>
      <c r="X86" s="40">
        <f>AVERAGE(W75:W85)</f>
        <v>52.182714291040924</v>
      </c>
    </row>
    <row r="87" spans="1:25" ht="20.100000000000001" customHeight="1" x14ac:dyDescent="0.25">
      <c r="A87" s="65" t="s">
        <v>60</v>
      </c>
      <c r="B87" s="58" t="s">
        <v>150</v>
      </c>
      <c r="C87" s="22">
        <v>58.54</v>
      </c>
      <c r="D87" s="7">
        <v>36.590000000000003</v>
      </c>
      <c r="E87" s="7">
        <v>45.45</v>
      </c>
      <c r="F87" s="8">
        <v>60.61</v>
      </c>
      <c r="G87" s="22">
        <v>55.88</v>
      </c>
      <c r="H87" s="7">
        <v>79.41</v>
      </c>
      <c r="I87" s="7"/>
      <c r="J87" s="7"/>
      <c r="K87" s="7">
        <v>62.5</v>
      </c>
      <c r="L87" s="7">
        <v>31.25</v>
      </c>
      <c r="M87" s="8">
        <v>58.97</v>
      </c>
      <c r="N87" s="115">
        <v>90.91</v>
      </c>
      <c r="O87" s="7">
        <v>85.71</v>
      </c>
      <c r="P87" s="7">
        <v>95.24</v>
      </c>
      <c r="Q87" s="7">
        <v>76.47</v>
      </c>
      <c r="R87" s="7">
        <v>77.66</v>
      </c>
      <c r="S87" s="7">
        <v>64.709999999999994</v>
      </c>
      <c r="T87" s="7">
        <v>70.510000000000005</v>
      </c>
      <c r="U87" s="7">
        <v>63.25</v>
      </c>
      <c r="V87" s="8">
        <v>50</v>
      </c>
      <c r="W87" s="19">
        <f>AVERAGE(C87:V87)</f>
        <v>64.647777777777776</v>
      </c>
    </row>
    <row r="88" spans="1:25" ht="20.100000000000001" customHeight="1" x14ac:dyDescent="0.25">
      <c r="A88" s="66"/>
      <c r="B88" s="36" t="s">
        <v>174</v>
      </c>
      <c r="C88" s="23">
        <v>57.1</v>
      </c>
      <c r="D88" s="2">
        <v>40.06</v>
      </c>
      <c r="E88" s="2">
        <v>57.03</v>
      </c>
      <c r="F88" s="9">
        <v>51.56</v>
      </c>
      <c r="G88" s="24"/>
      <c r="H88" s="2">
        <v>68.569999999999993</v>
      </c>
      <c r="I88" s="2">
        <v>75</v>
      </c>
      <c r="J88" s="2">
        <v>62.9</v>
      </c>
      <c r="K88" s="2">
        <v>64.38</v>
      </c>
      <c r="L88" s="2">
        <v>31.51</v>
      </c>
      <c r="M88" s="9"/>
      <c r="N88" s="116"/>
      <c r="O88" s="2">
        <v>75.709999999999994</v>
      </c>
      <c r="P88" s="2">
        <v>94.29</v>
      </c>
      <c r="Q88" s="2">
        <v>75.84</v>
      </c>
      <c r="R88" s="2">
        <v>60.53</v>
      </c>
      <c r="S88" s="2">
        <v>63.84</v>
      </c>
      <c r="T88" s="2">
        <v>67.22</v>
      </c>
      <c r="U88" s="2">
        <v>31.67</v>
      </c>
      <c r="V88" s="9">
        <v>59.89</v>
      </c>
      <c r="W88" s="20">
        <f>AVERAGE(G88:V88)</f>
        <v>63.95</v>
      </c>
    </row>
    <row r="89" spans="1:25" ht="20.100000000000001" customHeight="1" x14ac:dyDescent="0.25">
      <c r="A89" s="66"/>
      <c r="B89" s="5" t="s">
        <v>140</v>
      </c>
      <c r="C89" s="23">
        <v>83.33</v>
      </c>
      <c r="D89" s="2">
        <v>87.5</v>
      </c>
      <c r="E89" s="2">
        <v>40.74</v>
      </c>
      <c r="F89" s="9">
        <v>25.93</v>
      </c>
      <c r="G89" s="23"/>
      <c r="H89" s="2">
        <v>84.38</v>
      </c>
      <c r="I89" s="2">
        <v>92.86</v>
      </c>
      <c r="J89" s="2">
        <v>92.86</v>
      </c>
      <c r="K89" s="2">
        <v>7.69</v>
      </c>
      <c r="L89" s="2">
        <v>7.69</v>
      </c>
      <c r="M89" s="9">
        <v>60.61</v>
      </c>
      <c r="N89" s="116"/>
      <c r="O89" s="2">
        <v>53.57</v>
      </c>
      <c r="P89" s="2">
        <v>64.290000000000006</v>
      </c>
      <c r="Q89" s="2">
        <v>83.33</v>
      </c>
      <c r="R89" s="2">
        <v>87.5</v>
      </c>
      <c r="S89" s="2">
        <v>87.88</v>
      </c>
      <c r="T89" s="2">
        <v>34.090000000000003</v>
      </c>
      <c r="U89" s="2">
        <v>40.909999999999997</v>
      </c>
      <c r="V89" s="9">
        <v>58</v>
      </c>
      <c r="W89" s="20">
        <f>AVERAGE(C89:V89)</f>
        <v>60.731111111111126</v>
      </c>
    </row>
    <row r="90" spans="1:25" ht="20.100000000000001" customHeight="1" x14ac:dyDescent="0.25">
      <c r="A90" s="66"/>
      <c r="B90" s="5" t="s">
        <v>141</v>
      </c>
      <c r="C90" s="23">
        <v>60.26</v>
      </c>
      <c r="D90" s="2">
        <v>48.08</v>
      </c>
      <c r="E90" s="2">
        <v>52.67</v>
      </c>
      <c r="F90" s="9">
        <v>30.67</v>
      </c>
      <c r="G90" s="23">
        <v>47.62</v>
      </c>
      <c r="H90" s="2">
        <v>72.84</v>
      </c>
      <c r="I90" s="2">
        <v>86.11</v>
      </c>
      <c r="J90" s="2">
        <v>100</v>
      </c>
      <c r="K90" s="2">
        <v>57.14</v>
      </c>
      <c r="L90" s="2">
        <v>38.78</v>
      </c>
      <c r="M90" s="9">
        <v>64.760000000000005</v>
      </c>
      <c r="N90" s="116">
        <v>86.59</v>
      </c>
      <c r="O90" s="2">
        <v>64.02</v>
      </c>
      <c r="P90" s="2">
        <v>82.93</v>
      </c>
      <c r="Q90" s="2">
        <v>76.27</v>
      </c>
      <c r="R90" s="2">
        <v>71.25</v>
      </c>
      <c r="S90" s="2">
        <v>46.99</v>
      </c>
      <c r="T90" s="2">
        <v>40.24</v>
      </c>
      <c r="U90" s="2">
        <v>13.61</v>
      </c>
      <c r="V90" s="9">
        <v>51.33</v>
      </c>
      <c r="W90" s="20">
        <f>AVERAGE(C90:V90)</f>
        <v>59.60799999999999</v>
      </c>
    </row>
    <row r="91" spans="1:25" ht="20.100000000000001" customHeight="1" x14ac:dyDescent="0.25">
      <c r="A91" s="66"/>
      <c r="B91" s="5" t="s">
        <v>139</v>
      </c>
      <c r="C91" s="23">
        <v>58</v>
      </c>
      <c r="D91" s="2">
        <v>47.33</v>
      </c>
      <c r="E91" s="2">
        <v>37.17</v>
      </c>
      <c r="F91" s="9">
        <v>18.579999999999998</v>
      </c>
      <c r="G91" s="23"/>
      <c r="H91" s="2">
        <v>71.430000000000007</v>
      </c>
      <c r="I91" s="2">
        <v>85.82</v>
      </c>
      <c r="J91" s="2">
        <v>85.07</v>
      </c>
      <c r="K91" s="2">
        <v>26.42</v>
      </c>
      <c r="L91" s="2">
        <v>22.64</v>
      </c>
      <c r="M91" s="9">
        <v>50</v>
      </c>
      <c r="N91" s="116">
        <v>66.67</v>
      </c>
      <c r="O91" s="2">
        <v>74.040000000000006</v>
      </c>
      <c r="P91" s="2">
        <v>80.77</v>
      </c>
      <c r="Q91" s="2">
        <v>73.94</v>
      </c>
      <c r="R91" s="2">
        <v>62.76</v>
      </c>
      <c r="S91" s="2">
        <v>67.39</v>
      </c>
      <c r="T91" s="2">
        <v>67.23</v>
      </c>
      <c r="U91" s="2">
        <v>53.15</v>
      </c>
      <c r="V91" s="9">
        <v>41.8</v>
      </c>
      <c r="W91" s="20">
        <f>AVERAGE(C91:V91)</f>
        <v>57.379473684210517</v>
      </c>
    </row>
    <row r="92" spans="1:25" ht="20.100000000000001" customHeight="1" x14ac:dyDescent="0.25">
      <c r="A92" s="66"/>
      <c r="B92" s="5" t="s">
        <v>143</v>
      </c>
      <c r="C92" s="23">
        <v>42.86</v>
      </c>
      <c r="D92" s="2">
        <v>28.57</v>
      </c>
      <c r="E92" s="2">
        <v>83.33</v>
      </c>
      <c r="F92" s="9">
        <v>66.67</v>
      </c>
      <c r="G92" s="23"/>
      <c r="H92" s="2"/>
      <c r="I92" s="2">
        <v>100</v>
      </c>
      <c r="J92" s="2">
        <v>62.5</v>
      </c>
      <c r="K92" s="2"/>
      <c r="L92" s="2"/>
      <c r="M92" s="9"/>
      <c r="N92" s="116"/>
      <c r="O92" s="2"/>
      <c r="P92" s="2"/>
      <c r="Q92" s="2">
        <v>68.75</v>
      </c>
      <c r="R92" s="2">
        <v>75</v>
      </c>
      <c r="S92" s="2">
        <v>42.86</v>
      </c>
      <c r="T92" s="2">
        <v>50</v>
      </c>
      <c r="U92" s="2">
        <v>27.78</v>
      </c>
      <c r="V92" s="9">
        <v>36.36</v>
      </c>
      <c r="W92" s="20">
        <f>AVERAGE(C92:V92)</f>
        <v>57.056666666666672</v>
      </c>
    </row>
    <row r="93" spans="1:25" ht="20.100000000000001" customHeight="1" x14ac:dyDescent="0.25">
      <c r="A93" s="66"/>
      <c r="B93" s="5" t="s">
        <v>154</v>
      </c>
      <c r="C93" s="23">
        <v>67.5</v>
      </c>
      <c r="D93" s="2">
        <v>48.33</v>
      </c>
      <c r="E93" s="2">
        <v>43.04</v>
      </c>
      <c r="F93" s="9">
        <v>41.77</v>
      </c>
      <c r="G93" s="23"/>
      <c r="H93" s="2">
        <v>41.51</v>
      </c>
      <c r="I93" s="2">
        <v>55.77</v>
      </c>
      <c r="J93" s="2">
        <v>69.23</v>
      </c>
      <c r="K93" s="2">
        <v>57.69</v>
      </c>
      <c r="L93" s="2">
        <v>34.619999999999997</v>
      </c>
      <c r="M93" s="9">
        <v>83.33</v>
      </c>
      <c r="N93" s="116">
        <v>70</v>
      </c>
      <c r="O93" s="2">
        <v>52.94</v>
      </c>
      <c r="P93" s="2">
        <v>49.02</v>
      </c>
      <c r="Q93" s="2">
        <v>75</v>
      </c>
      <c r="R93" s="2">
        <v>65.5</v>
      </c>
      <c r="S93" s="2">
        <v>42.57</v>
      </c>
      <c r="T93" s="2">
        <v>51.52</v>
      </c>
      <c r="U93" s="2">
        <v>30.64</v>
      </c>
      <c r="V93" s="9">
        <v>57.41</v>
      </c>
      <c r="W93" s="20">
        <f>AVERAGE(G93:V93)</f>
        <v>55.783333333333331</v>
      </c>
    </row>
    <row r="94" spans="1:25" ht="20.100000000000001" customHeight="1" x14ac:dyDescent="0.25">
      <c r="A94" s="66"/>
      <c r="B94" s="5" t="s">
        <v>148</v>
      </c>
      <c r="C94" s="23">
        <v>55.26</v>
      </c>
      <c r="D94" s="2">
        <v>39.47</v>
      </c>
      <c r="E94" s="2">
        <v>72</v>
      </c>
      <c r="F94" s="9">
        <v>48</v>
      </c>
      <c r="G94" s="23">
        <v>69.23</v>
      </c>
      <c r="H94" s="2">
        <v>30</v>
      </c>
      <c r="I94" s="2">
        <v>23.33</v>
      </c>
      <c r="J94" s="2">
        <v>20</v>
      </c>
      <c r="K94" s="2">
        <v>38.46</v>
      </c>
      <c r="L94" s="2">
        <v>53.85</v>
      </c>
      <c r="M94" s="9">
        <v>85.71</v>
      </c>
      <c r="N94" s="116">
        <v>90.91</v>
      </c>
      <c r="O94" s="2">
        <v>83.33</v>
      </c>
      <c r="P94" s="2">
        <v>83.33</v>
      </c>
      <c r="Q94" s="2">
        <v>22.22</v>
      </c>
      <c r="R94" s="2">
        <v>67.069999999999993</v>
      </c>
      <c r="S94" s="2">
        <v>67.86</v>
      </c>
      <c r="T94" s="2">
        <v>37.93</v>
      </c>
      <c r="U94" s="2">
        <v>41.38</v>
      </c>
      <c r="V94" s="9">
        <v>75</v>
      </c>
      <c r="W94" s="20">
        <f>AVERAGE(C94:V94)</f>
        <v>55.217000000000006</v>
      </c>
    </row>
    <row r="95" spans="1:25" ht="20.100000000000001" customHeight="1" x14ac:dyDescent="0.25">
      <c r="A95" s="66"/>
      <c r="B95" s="5" t="s">
        <v>142</v>
      </c>
      <c r="C95" s="23">
        <v>42.03</v>
      </c>
      <c r="D95" s="2">
        <v>30.43</v>
      </c>
      <c r="E95" s="2">
        <v>63.29</v>
      </c>
      <c r="F95" s="9">
        <v>35.44</v>
      </c>
      <c r="G95" s="23">
        <v>54.35</v>
      </c>
      <c r="H95" s="2">
        <v>81.25</v>
      </c>
      <c r="I95" s="2">
        <v>85.42</v>
      </c>
      <c r="J95" s="2">
        <v>25</v>
      </c>
      <c r="K95" s="2">
        <v>58.62</v>
      </c>
      <c r="L95" s="2">
        <v>34.479999999999997</v>
      </c>
      <c r="M95" s="9">
        <v>61.54</v>
      </c>
      <c r="N95" s="116">
        <v>87.5</v>
      </c>
      <c r="O95" s="2">
        <v>63.04</v>
      </c>
      <c r="P95" s="2">
        <v>78.260000000000005</v>
      </c>
      <c r="Q95" s="2">
        <v>64.63</v>
      </c>
      <c r="R95" s="2">
        <v>50.7</v>
      </c>
      <c r="S95" s="2">
        <v>53.23</v>
      </c>
      <c r="T95" s="2">
        <v>46.67</v>
      </c>
      <c r="U95" s="2">
        <v>24.81</v>
      </c>
      <c r="V95" s="9">
        <v>61.69</v>
      </c>
      <c r="W95" s="20">
        <f>AVERAGE(C95:V95)</f>
        <v>55.119000000000007</v>
      </c>
    </row>
    <row r="96" spans="1:25" ht="20.100000000000001" customHeight="1" x14ac:dyDescent="0.25">
      <c r="A96" s="66"/>
      <c r="B96" s="5" t="s">
        <v>138</v>
      </c>
      <c r="C96" s="23">
        <v>41.75</v>
      </c>
      <c r="D96" s="2">
        <v>31.07</v>
      </c>
      <c r="E96" s="2">
        <v>43.88</v>
      </c>
      <c r="F96" s="9">
        <v>37.76</v>
      </c>
      <c r="G96" s="23"/>
      <c r="H96" s="2">
        <v>61.61</v>
      </c>
      <c r="I96" s="2">
        <v>75</v>
      </c>
      <c r="J96" s="2">
        <v>62.5</v>
      </c>
      <c r="K96" s="2">
        <v>21.05</v>
      </c>
      <c r="L96" s="2">
        <v>0</v>
      </c>
      <c r="M96" s="9">
        <v>16.670000000000002</v>
      </c>
      <c r="N96" s="116">
        <v>67.86</v>
      </c>
      <c r="O96" s="2">
        <v>82.69</v>
      </c>
      <c r="P96" s="2">
        <v>96.15</v>
      </c>
      <c r="Q96" s="2">
        <v>62.2</v>
      </c>
      <c r="R96" s="2">
        <v>78.739999999999995</v>
      </c>
      <c r="S96" s="2">
        <v>94.92</v>
      </c>
      <c r="T96" s="2">
        <v>51.7</v>
      </c>
      <c r="U96" s="2">
        <v>48.86</v>
      </c>
      <c r="V96" s="9">
        <v>52.86</v>
      </c>
      <c r="W96" s="20">
        <f>AVERAGE(C96:V96)</f>
        <v>54.066842105263156</v>
      </c>
    </row>
    <row r="97" spans="1:25" ht="20.100000000000001" customHeight="1" x14ac:dyDescent="0.25">
      <c r="A97" s="66"/>
      <c r="B97" s="5" t="s">
        <v>137</v>
      </c>
      <c r="C97" s="23">
        <v>60.94</v>
      </c>
      <c r="D97" s="2">
        <v>57.81</v>
      </c>
      <c r="E97" s="2">
        <v>75.510000000000005</v>
      </c>
      <c r="F97" s="9">
        <v>40.82</v>
      </c>
      <c r="G97" s="23"/>
      <c r="H97" s="2">
        <v>78.95</v>
      </c>
      <c r="I97" s="2">
        <v>72</v>
      </c>
      <c r="J97" s="2">
        <v>60</v>
      </c>
      <c r="K97" s="2">
        <v>25</v>
      </c>
      <c r="L97" s="2">
        <v>5</v>
      </c>
      <c r="M97" s="9">
        <v>35.19</v>
      </c>
      <c r="N97" s="116">
        <v>68.42</v>
      </c>
      <c r="O97" s="2">
        <v>54.76</v>
      </c>
      <c r="P97" s="2">
        <v>76.19</v>
      </c>
      <c r="Q97" s="2">
        <v>80.56</v>
      </c>
      <c r="R97" s="2">
        <v>75.38</v>
      </c>
      <c r="S97" s="2">
        <v>63.56</v>
      </c>
      <c r="T97" s="2">
        <v>29.45</v>
      </c>
      <c r="U97" s="2">
        <v>14.61</v>
      </c>
      <c r="V97" s="9">
        <v>36.11</v>
      </c>
      <c r="W97" s="20">
        <f>AVERAGE(C97:V97)</f>
        <v>53.171578947368424</v>
      </c>
    </row>
    <row r="98" spans="1:25" ht="20.100000000000001" customHeight="1" x14ac:dyDescent="0.25">
      <c r="A98" s="66"/>
      <c r="B98" s="5" t="s">
        <v>155</v>
      </c>
      <c r="C98" s="23">
        <v>70.83</v>
      </c>
      <c r="D98" s="2">
        <v>50</v>
      </c>
      <c r="E98" s="2">
        <v>3.13</v>
      </c>
      <c r="F98" s="9">
        <v>0</v>
      </c>
      <c r="G98" s="23">
        <v>71.430000000000007</v>
      </c>
      <c r="H98" s="2">
        <v>65.38</v>
      </c>
      <c r="I98" s="2">
        <v>69.23</v>
      </c>
      <c r="J98" s="2">
        <v>92.31</v>
      </c>
      <c r="K98" s="2">
        <v>65</v>
      </c>
      <c r="L98" s="2">
        <v>60</v>
      </c>
      <c r="M98" s="9">
        <v>42.86</v>
      </c>
      <c r="N98" s="117"/>
      <c r="O98" s="3"/>
      <c r="P98" s="3"/>
      <c r="Q98" s="2"/>
      <c r="R98" s="2">
        <v>81.25</v>
      </c>
      <c r="S98" s="2">
        <v>54.17</v>
      </c>
      <c r="T98" s="2">
        <v>50</v>
      </c>
      <c r="U98" s="2">
        <v>18.18</v>
      </c>
      <c r="V98" s="9">
        <v>23.53</v>
      </c>
      <c r="W98" s="20">
        <f>AVERAGE(C98:V98)</f>
        <v>51.08124999999999</v>
      </c>
    </row>
    <row r="99" spans="1:25" ht="20.100000000000001" customHeight="1" x14ac:dyDescent="0.25">
      <c r="A99" s="66"/>
      <c r="B99" s="5" t="s">
        <v>147</v>
      </c>
      <c r="C99" s="23">
        <v>40</v>
      </c>
      <c r="D99" s="2">
        <v>40</v>
      </c>
      <c r="E99" s="2">
        <v>60</v>
      </c>
      <c r="F99" s="9">
        <v>60</v>
      </c>
      <c r="G99" s="23"/>
      <c r="H99" s="2"/>
      <c r="I99" s="2"/>
      <c r="J99" s="2"/>
      <c r="K99" s="2">
        <v>40</v>
      </c>
      <c r="L99" s="2">
        <v>40</v>
      </c>
      <c r="M99" s="9"/>
      <c r="N99" s="116"/>
      <c r="O99" s="2"/>
      <c r="P99" s="2"/>
      <c r="Q99" s="2">
        <v>62.5</v>
      </c>
      <c r="R99" s="2">
        <v>66.67</v>
      </c>
      <c r="S99" s="2">
        <v>25</v>
      </c>
      <c r="T99" s="2">
        <v>100</v>
      </c>
      <c r="U99" s="2">
        <v>0</v>
      </c>
      <c r="V99" s="9">
        <v>70</v>
      </c>
      <c r="W99" s="20">
        <f>AVERAGE(C99:V99)</f>
        <v>50.347500000000004</v>
      </c>
    </row>
    <row r="100" spans="1:25" ht="20.100000000000001" customHeight="1" x14ac:dyDescent="0.25">
      <c r="A100" s="66"/>
      <c r="B100" s="5" t="s">
        <v>152</v>
      </c>
      <c r="C100" s="23">
        <v>49.09</v>
      </c>
      <c r="D100" s="2">
        <v>23.64</v>
      </c>
      <c r="E100" s="2">
        <v>47.06</v>
      </c>
      <c r="F100" s="9">
        <v>38.24</v>
      </c>
      <c r="G100" s="23">
        <v>55.88</v>
      </c>
      <c r="H100" s="2">
        <v>29.63</v>
      </c>
      <c r="I100" s="2"/>
      <c r="J100" s="2"/>
      <c r="K100" s="2">
        <v>53.33</v>
      </c>
      <c r="L100" s="2">
        <v>60</v>
      </c>
      <c r="M100" s="9">
        <v>0</v>
      </c>
      <c r="N100" s="116">
        <v>57.14</v>
      </c>
      <c r="O100" s="2">
        <v>65.63</v>
      </c>
      <c r="P100" s="2">
        <v>75</v>
      </c>
      <c r="Q100" s="2">
        <v>76.47</v>
      </c>
      <c r="R100" s="2">
        <v>78.569999999999993</v>
      </c>
      <c r="S100" s="2">
        <v>50</v>
      </c>
      <c r="T100" s="2">
        <v>64.52</v>
      </c>
      <c r="U100" s="2">
        <v>31.18</v>
      </c>
      <c r="V100" s="9">
        <v>32.81</v>
      </c>
      <c r="W100" s="20">
        <f>AVERAGE(C100:V100)</f>
        <v>49.343888888888891</v>
      </c>
    </row>
    <row r="101" spans="1:25" ht="20.100000000000001" customHeight="1" x14ac:dyDescent="0.25">
      <c r="A101" s="66"/>
      <c r="B101" s="5" t="s">
        <v>145</v>
      </c>
      <c r="C101" s="23">
        <v>18.18</v>
      </c>
      <c r="D101" s="2">
        <v>24.24</v>
      </c>
      <c r="E101" s="2">
        <v>32.5</v>
      </c>
      <c r="F101" s="9">
        <v>25</v>
      </c>
      <c r="G101" s="23"/>
      <c r="H101" s="2">
        <v>75</v>
      </c>
      <c r="I101" s="2">
        <v>68.75</v>
      </c>
      <c r="J101" s="2">
        <v>62.5</v>
      </c>
      <c r="K101" s="2">
        <v>41.18</v>
      </c>
      <c r="L101" s="2">
        <v>17.649999999999999</v>
      </c>
      <c r="M101" s="9">
        <v>0</v>
      </c>
      <c r="N101" s="116">
        <v>57.14</v>
      </c>
      <c r="O101" s="2">
        <v>80</v>
      </c>
      <c r="P101" s="2">
        <v>80</v>
      </c>
      <c r="Q101" s="2">
        <v>76.67</v>
      </c>
      <c r="R101" s="2">
        <v>53.03</v>
      </c>
      <c r="S101" s="2">
        <v>66.67</v>
      </c>
      <c r="T101" s="2">
        <v>75</v>
      </c>
      <c r="U101" s="2">
        <v>5</v>
      </c>
      <c r="V101" s="9">
        <v>78.75</v>
      </c>
      <c r="W101" s="20">
        <f>AVERAGE(C101:V101)</f>
        <v>49.329473684210519</v>
      </c>
    </row>
    <row r="102" spans="1:25" ht="20.100000000000001" customHeight="1" x14ac:dyDescent="0.25">
      <c r="A102" s="66"/>
      <c r="B102" s="5" t="s">
        <v>146</v>
      </c>
      <c r="C102" s="23">
        <v>30</v>
      </c>
      <c r="D102" s="2">
        <v>10</v>
      </c>
      <c r="E102" s="2">
        <v>0</v>
      </c>
      <c r="F102" s="9">
        <v>0</v>
      </c>
      <c r="G102" s="23">
        <v>56.52</v>
      </c>
      <c r="H102" s="2"/>
      <c r="I102" s="2">
        <v>66.67</v>
      </c>
      <c r="J102" s="2">
        <v>80</v>
      </c>
      <c r="K102" s="2"/>
      <c r="L102" s="2"/>
      <c r="M102" s="9">
        <v>45.83</v>
      </c>
      <c r="N102" s="116">
        <v>92.86</v>
      </c>
      <c r="O102" s="2"/>
      <c r="P102" s="2"/>
      <c r="Q102" s="2"/>
      <c r="R102" s="2">
        <v>55.56</v>
      </c>
      <c r="S102" s="2">
        <v>78.13</v>
      </c>
      <c r="T102" s="2">
        <v>42.11</v>
      </c>
      <c r="U102" s="2">
        <v>43.86</v>
      </c>
      <c r="V102" s="9">
        <v>71.430000000000007</v>
      </c>
      <c r="W102" s="20">
        <f>AVERAGE(C102:V102)</f>
        <v>48.069285714285719</v>
      </c>
    </row>
    <row r="103" spans="1:25" ht="20.100000000000001" customHeight="1" x14ac:dyDescent="0.25">
      <c r="A103" s="66"/>
      <c r="B103" s="5" t="s">
        <v>156</v>
      </c>
      <c r="C103" s="23">
        <v>57.14</v>
      </c>
      <c r="D103" s="2">
        <v>42.86</v>
      </c>
      <c r="E103" s="2">
        <v>25</v>
      </c>
      <c r="F103" s="9">
        <v>25</v>
      </c>
      <c r="G103" s="23">
        <v>50</v>
      </c>
      <c r="H103" s="2">
        <v>100</v>
      </c>
      <c r="I103" s="2">
        <v>66.67</v>
      </c>
      <c r="J103" s="2">
        <v>16.670000000000002</v>
      </c>
      <c r="K103" s="2"/>
      <c r="L103" s="2"/>
      <c r="M103" s="9"/>
      <c r="N103" s="116"/>
      <c r="O103" s="2"/>
      <c r="P103" s="2"/>
      <c r="Q103" s="2">
        <v>50</v>
      </c>
      <c r="R103" s="2">
        <v>28.57</v>
      </c>
      <c r="S103" s="2">
        <v>71.430000000000007</v>
      </c>
      <c r="T103" s="2">
        <v>30</v>
      </c>
      <c r="U103" s="2">
        <v>0</v>
      </c>
      <c r="V103" s="9">
        <v>100</v>
      </c>
      <c r="W103" s="20">
        <f>AVERAGE(C103:V103)</f>
        <v>47.381428571428572</v>
      </c>
    </row>
    <row r="104" spans="1:25" ht="20.100000000000001" customHeight="1" x14ac:dyDescent="0.25">
      <c r="A104" s="66"/>
      <c r="B104" s="5" t="s">
        <v>117</v>
      </c>
      <c r="C104" s="23">
        <v>31.58</v>
      </c>
      <c r="D104" s="2">
        <v>21.05</v>
      </c>
      <c r="E104" s="2">
        <v>23.81</v>
      </c>
      <c r="F104" s="9">
        <v>19.05</v>
      </c>
      <c r="G104" s="23"/>
      <c r="H104" s="2">
        <v>77.27</v>
      </c>
      <c r="I104" s="2">
        <v>83.33</v>
      </c>
      <c r="J104" s="2">
        <v>83.33</v>
      </c>
      <c r="K104" s="2">
        <v>42.86</v>
      </c>
      <c r="L104" s="2">
        <v>23.81</v>
      </c>
      <c r="M104" s="9">
        <v>0</v>
      </c>
      <c r="N104" s="116">
        <v>60</v>
      </c>
      <c r="O104" s="2">
        <v>77.27</v>
      </c>
      <c r="P104" s="2">
        <v>50</v>
      </c>
      <c r="Q104" s="2">
        <v>62.5</v>
      </c>
      <c r="R104" s="2">
        <v>86.84</v>
      </c>
      <c r="S104" s="2">
        <v>52.5</v>
      </c>
      <c r="T104" s="2">
        <v>27.08</v>
      </c>
      <c r="U104" s="2">
        <v>15.28</v>
      </c>
      <c r="V104" s="9">
        <v>42.86</v>
      </c>
      <c r="W104" s="20">
        <f>AVERAGE(C104:V104)</f>
        <v>46.337894736842109</v>
      </c>
    </row>
    <row r="105" spans="1:25" ht="20.100000000000001" customHeight="1" x14ac:dyDescent="0.25">
      <c r="A105" s="66"/>
      <c r="B105" s="5" t="s">
        <v>153</v>
      </c>
      <c r="C105" s="23">
        <v>50</v>
      </c>
      <c r="D105" s="2">
        <v>25</v>
      </c>
      <c r="E105" s="2">
        <v>42.86</v>
      </c>
      <c r="F105" s="9">
        <v>28.57</v>
      </c>
      <c r="G105" s="23"/>
      <c r="H105" s="2">
        <v>77.78</v>
      </c>
      <c r="I105" s="2"/>
      <c r="J105" s="2"/>
      <c r="K105" s="2">
        <v>50</v>
      </c>
      <c r="L105" s="2">
        <v>50</v>
      </c>
      <c r="M105" s="9"/>
      <c r="N105" s="116"/>
      <c r="O105" s="2"/>
      <c r="P105" s="2"/>
      <c r="Q105" s="2"/>
      <c r="R105" s="2">
        <v>62.5</v>
      </c>
      <c r="S105" s="2">
        <v>29.17</v>
      </c>
      <c r="T105" s="2">
        <v>65</v>
      </c>
      <c r="U105" s="2">
        <v>0</v>
      </c>
      <c r="V105" s="9">
        <v>75</v>
      </c>
      <c r="W105" s="20">
        <f>AVERAGE(C105:V105)</f>
        <v>46.323333333333345</v>
      </c>
    </row>
    <row r="106" spans="1:25" ht="20.100000000000001" customHeight="1" x14ac:dyDescent="0.25">
      <c r="A106" s="66"/>
      <c r="B106" s="5" t="s">
        <v>149</v>
      </c>
      <c r="C106" s="23">
        <v>40</v>
      </c>
      <c r="D106" s="2">
        <v>33.33</v>
      </c>
      <c r="E106" s="2">
        <v>44.44</v>
      </c>
      <c r="F106" s="9">
        <v>11.11</v>
      </c>
      <c r="G106" s="23"/>
      <c r="H106" s="2">
        <v>69.23</v>
      </c>
      <c r="I106" s="2"/>
      <c r="J106" s="2"/>
      <c r="K106" s="2"/>
      <c r="L106" s="2"/>
      <c r="M106" s="9"/>
      <c r="N106" s="116"/>
      <c r="O106" s="2">
        <v>50</v>
      </c>
      <c r="P106" s="2">
        <v>25</v>
      </c>
      <c r="Q106" s="2"/>
      <c r="R106" s="2">
        <v>64.290000000000006</v>
      </c>
      <c r="S106" s="2">
        <v>57.69</v>
      </c>
      <c r="T106" s="2">
        <v>16.670000000000002</v>
      </c>
      <c r="U106" s="2">
        <v>16.670000000000002</v>
      </c>
      <c r="V106" s="9">
        <v>61.11</v>
      </c>
      <c r="W106" s="20">
        <f>AVERAGE(C106:V106)</f>
        <v>40.795000000000009</v>
      </c>
      <c r="X106" s="39" t="s">
        <v>166</v>
      </c>
      <c r="Y106" s="37">
        <f>COUNTIF(W87:W107,"&lt;52,15")</f>
        <v>10</v>
      </c>
    </row>
    <row r="107" spans="1:25" ht="20.100000000000001" customHeight="1" thickBot="1" x14ac:dyDescent="0.3">
      <c r="A107" s="67"/>
      <c r="B107" s="59" t="s">
        <v>144</v>
      </c>
      <c r="C107" s="25">
        <v>25</v>
      </c>
      <c r="D107" s="11">
        <v>25</v>
      </c>
      <c r="E107" s="11">
        <v>0</v>
      </c>
      <c r="F107" s="16">
        <v>0</v>
      </c>
      <c r="G107" s="25"/>
      <c r="H107" s="11">
        <v>83.33</v>
      </c>
      <c r="I107" s="11">
        <v>83.33</v>
      </c>
      <c r="J107" s="11">
        <v>0</v>
      </c>
      <c r="K107" s="11">
        <v>25</v>
      </c>
      <c r="L107" s="11">
        <v>0</v>
      </c>
      <c r="M107" s="16"/>
      <c r="N107" s="120"/>
      <c r="O107" s="11"/>
      <c r="P107" s="11"/>
      <c r="Q107" s="11">
        <v>66.67</v>
      </c>
      <c r="R107" s="11">
        <v>12.5</v>
      </c>
      <c r="S107" s="11">
        <v>38.89</v>
      </c>
      <c r="T107" s="11">
        <v>35.71</v>
      </c>
      <c r="U107" s="11">
        <v>14.29</v>
      </c>
      <c r="V107" s="16">
        <v>31.25</v>
      </c>
      <c r="W107" s="21">
        <f>AVERAGE(C107:V107)</f>
        <v>29.398</v>
      </c>
      <c r="X107" s="39" t="s">
        <v>167</v>
      </c>
      <c r="Y107" s="37">
        <f>COUNTIF(W87:W107,"&gt;52,15")</f>
        <v>11</v>
      </c>
    </row>
    <row r="108" spans="1:25" ht="20.100000000000001" customHeight="1" thickBot="1" x14ac:dyDescent="0.3">
      <c r="A108" s="6"/>
      <c r="B108" s="57"/>
      <c r="C108" s="26"/>
      <c r="D108" s="6"/>
      <c r="E108" s="6"/>
      <c r="F108" s="27"/>
      <c r="G108" s="26"/>
      <c r="H108" s="6"/>
      <c r="I108" s="6"/>
      <c r="J108" s="6"/>
      <c r="K108" s="6"/>
      <c r="L108" s="6"/>
      <c r="M108" s="27"/>
      <c r="N108" s="31"/>
      <c r="O108" s="6"/>
      <c r="P108" s="6"/>
      <c r="Q108" s="6"/>
      <c r="R108" s="6"/>
      <c r="S108" s="6"/>
      <c r="T108" s="6"/>
      <c r="U108" s="6"/>
      <c r="V108" s="125" t="s">
        <v>170</v>
      </c>
      <c r="W108" s="126"/>
      <c r="X108" s="40">
        <f>AVERAGE(W87:W107)</f>
        <v>52.149420883558093</v>
      </c>
    </row>
    <row r="109" spans="1:25" ht="20.100000000000001" customHeight="1" x14ac:dyDescent="0.25">
      <c r="A109" s="92" t="s">
        <v>61</v>
      </c>
      <c r="B109" s="61" t="s">
        <v>124</v>
      </c>
      <c r="C109" s="22">
        <v>66.67</v>
      </c>
      <c r="D109" s="7">
        <v>66.67</v>
      </c>
      <c r="E109" s="7">
        <v>33.33</v>
      </c>
      <c r="F109" s="8">
        <v>66.67</v>
      </c>
      <c r="G109" s="22"/>
      <c r="H109" s="7">
        <v>100</v>
      </c>
      <c r="I109" s="7">
        <v>81.25</v>
      </c>
      <c r="J109" s="7">
        <v>56.25</v>
      </c>
      <c r="K109" s="7">
        <v>0</v>
      </c>
      <c r="L109" s="7">
        <v>0</v>
      </c>
      <c r="M109" s="8"/>
      <c r="N109" s="115">
        <v>80</v>
      </c>
      <c r="O109" s="7">
        <v>94.44</v>
      </c>
      <c r="P109" s="7">
        <v>88.89</v>
      </c>
      <c r="Q109" s="7">
        <v>93.33</v>
      </c>
      <c r="R109" s="7">
        <v>83.33</v>
      </c>
      <c r="S109" s="7">
        <v>70</v>
      </c>
      <c r="T109" s="7">
        <v>75</v>
      </c>
      <c r="U109" s="7">
        <v>58.33</v>
      </c>
      <c r="V109" s="8">
        <v>87.5</v>
      </c>
      <c r="W109" s="19">
        <f>AVERAGE(C109:V109)</f>
        <v>66.758888888888876</v>
      </c>
    </row>
    <row r="110" spans="1:25" ht="20.100000000000001" customHeight="1" x14ac:dyDescent="0.25">
      <c r="A110" s="93"/>
      <c r="B110" s="62" t="s">
        <v>122</v>
      </c>
      <c r="C110" s="23">
        <v>66.67</v>
      </c>
      <c r="D110" s="2">
        <v>33.33</v>
      </c>
      <c r="E110" s="2">
        <v>100</v>
      </c>
      <c r="F110" s="9">
        <v>100</v>
      </c>
      <c r="G110" s="23"/>
      <c r="H110" s="2">
        <v>90</v>
      </c>
      <c r="I110" s="2">
        <v>71.430000000000007</v>
      </c>
      <c r="J110" s="2">
        <v>57.14</v>
      </c>
      <c r="K110" s="2">
        <v>66.67</v>
      </c>
      <c r="L110" s="2">
        <v>0</v>
      </c>
      <c r="M110" s="9">
        <v>0</v>
      </c>
      <c r="N110" s="116">
        <v>50</v>
      </c>
      <c r="O110" s="2">
        <v>90</v>
      </c>
      <c r="P110" s="2">
        <v>100</v>
      </c>
      <c r="Q110" s="2"/>
      <c r="R110" s="2">
        <v>91.67</v>
      </c>
      <c r="S110" s="2">
        <v>80</v>
      </c>
      <c r="T110" s="2">
        <v>70</v>
      </c>
      <c r="U110" s="2">
        <v>60</v>
      </c>
      <c r="V110" s="9">
        <v>50</v>
      </c>
      <c r="W110" s="20">
        <f>AVERAGE(C110:V110)</f>
        <v>65.383888888888876</v>
      </c>
    </row>
    <row r="111" spans="1:25" ht="20.100000000000001" customHeight="1" x14ac:dyDescent="0.25">
      <c r="A111" s="93"/>
      <c r="B111" s="62" t="s">
        <v>120</v>
      </c>
      <c r="C111" s="23">
        <v>44.44</v>
      </c>
      <c r="D111" s="2">
        <v>66.67</v>
      </c>
      <c r="E111" s="2">
        <v>62.5</v>
      </c>
      <c r="F111" s="9">
        <v>50</v>
      </c>
      <c r="G111" s="23"/>
      <c r="H111" s="2"/>
      <c r="I111" s="2"/>
      <c r="J111" s="2"/>
      <c r="K111" s="2"/>
      <c r="L111" s="2"/>
      <c r="M111" s="9"/>
      <c r="N111" s="116"/>
      <c r="O111" s="2"/>
      <c r="P111" s="2"/>
      <c r="Q111" s="2">
        <v>62.5</v>
      </c>
      <c r="R111" s="2">
        <v>94.44</v>
      </c>
      <c r="S111" s="2">
        <v>57.69</v>
      </c>
      <c r="T111" s="2">
        <v>37.5</v>
      </c>
      <c r="U111" s="2">
        <v>58.33</v>
      </c>
      <c r="V111" s="9">
        <v>81.25</v>
      </c>
      <c r="W111" s="20">
        <f>AVERAGE(C111:V111)</f>
        <v>61.532000000000004</v>
      </c>
    </row>
    <row r="112" spans="1:25" ht="20.100000000000001" customHeight="1" x14ac:dyDescent="0.25">
      <c r="A112" s="93"/>
      <c r="B112" s="62" t="s">
        <v>121</v>
      </c>
      <c r="C112" s="23">
        <v>50</v>
      </c>
      <c r="D112" s="2">
        <v>50</v>
      </c>
      <c r="E112" s="2">
        <v>60</v>
      </c>
      <c r="F112" s="9">
        <v>50</v>
      </c>
      <c r="G112" s="23"/>
      <c r="H112" s="2">
        <v>75</v>
      </c>
      <c r="I112" s="2"/>
      <c r="J112" s="2"/>
      <c r="K112" s="2"/>
      <c r="L112" s="2"/>
      <c r="M112" s="9"/>
      <c r="N112" s="116"/>
      <c r="O112" s="2">
        <v>75</v>
      </c>
      <c r="P112" s="2">
        <v>50</v>
      </c>
      <c r="Q112" s="2">
        <v>66.67</v>
      </c>
      <c r="R112" s="2">
        <v>100</v>
      </c>
      <c r="S112" s="2">
        <v>50</v>
      </c>
      <c r="T112" s="2">
        <v>58.33</v>
      </c>
      <c r="U112" s="2">
        <v>38.89</v>
      </c>
      <c r="V112" s="9">
        <v>55</v>
      </c>
      <c r="W112" s="20">
        <f>AVERAGE(C112:V112)</f>
        <v>59.914615384615395</v>
      </c>
    </row>
    <row r="113" spans="1:25" ht="20.100000000000001" customHeight="1" x14ac:dyDescent="0.25">
      <c r="A113" s="93"/>
      <c r="B113" s="62" t="s">
        <v>118</v>
      </c>
      <c r="C113" s="23">
        <v>36.840000000000003</v>
      </c>
      <c r="D113" s="2">
        <v>36.840000000000003</v>
      </c>
      <c r="E113" s="2">
        <v>57.78</v>
      </c>
      <c r="F113" s="9">
        <v>44.44</v>
      </c>
      <c r="G113" s="24"/>
      <c r="H113" s="2">
        <v>62.5</v>
      </c>
      <c r="I113" s="2">
        <v>52.27</v>
      </c>
      <c r="J113" s="2">
        <v>18.18</v>
      </c>
      <c r="K113" s="2">
        <v>100</v>
      </c>
      <c r="L113" s="2">
        <v>93.75</v>
      </c>
      <c r="M113" s="9">
        <v>46.67</v>
      </c>
      <c r="N113" s="116">
        <v>20</v>
      </c>
      <c r="O113" s="2">
        <v>52.5</v>
      </c>
      <c r="P113" s="2">
        <v>65</v>
      </c>
      <c r="Q113" s="2">
        <v>58.06</v>
      </c>
      <c r="R113" s="2">
        <v>82.43</v>
      </c>
      <c r="S113" s="2">
        <v>59.52</v>
      </c>
      <c r="T113" s="2">
        <v>72.03</v>
      </c>
      <c r="U113" s="2">
        <v>32.200000000000003</v>
      </c>
      <c r="V113" s="9">
        <v>77.27</v>
      </c>
      <c r="W113" s="20">
        <f>AVERAGE(C113:V113)</f>
        <v>56.225263157894737</v>
      </c>
    </row>
    <row r="114" spans="1:25" ht="20.100000000000001" customHeight="1" x14ac:dyDescent="0.25">
      <c r="A114" s="93"/>
      <c r="B114" s="62" t="s">
        <v>127</v>
      </c>
      <c r="C114" s="23">
        <v>73.33</v>
      </c>
      <c r="D114" s="2">
        <v>77.78</v>
      </c>
      <c r="E114" s="2">
        <v>14.29</v>
      </c>
      <c r="F114" s="9">
        <v>20</v>
      </c>
      <c r="G114" s="23">
        <v>50</v>
      </c>
      <c r="H114" s="2">
        <v>75</v>
      </c>
      <c r="I114" s="2">
        <v>90.63</v>
      </c>
      <c r="J114" s="2">
        <v>87.5</v>
      </c>
      <c r="K114" s="2"/>
      <c r="L114" s="2"/>
      <c r="M114" s="9">
        <v>41.67</v>
      </c>
      <c r="N114" s="116">
        <v>33.33</v>
      </c>
      <c r="O114" s="2">
        <v>80.430000000000007</v>
      </c>
      <c r="P114" s="2">
        <v>34.78</v>
      </c>
      <c r="Q114" s="2">
        <v>72.22</v>
      </c>
      <c r="R114" s="2">
        <v>47.62</v>
      </c>
      <c r="S114" s="2">
        <v>62.2</v>
      </c>
      <c r="T114" s="2">
        <v>71.62</v>
      </c>
      <c r="U114" s="2">
        <v>6.31</v>
      </c>
      <c r="V114" s="9">
        <v>54.84</v>
      </c>
      <c r="W114" s="20">
        <f>AVERAGE(C114:V114)</f>
        <v>55.197222222222223</v>
      </c>
    </row>
    <row r="115" spans="1:25" ht="20.100000000000001" customHeight="1" x14ac:dyDescent="0.25">
      <c r="A115" s="93"/>
      <c r="B115" s="62" t="s">
        <v>119</v>
      </c>
      <c r="C115" s="23">
        <v>66.67</v>
      </c>
      <c r="D115" s="2">
        <v>44.44</v>
      </c>
      <c r="E115" s="2">
        <v>44.44</v>
      </c>
      <c r="F115" s="9">
        <v>44.44</v>
      </c>
      <c r="G115" s="23"/>
      <c r="H115" s="2">
        <v>52.27</v>
      </c>
      <c r="I115" s="2"/>
      <c r="J115" s="2"/>
      <c r="K115" s="2">
        <v>27.78</v>
      </c>
      <c r="L115" s="2">
        <v>33.33</v>
      </c>
      <c r="M115" s="9"/>
      <c r="N115" s="116"/>
      <c r="O115" s="2">
        <v>50</v>
      </c>
      <c r="P115" s="2">
        <v>76.92</v>
      </c>
      <c r="Q115" s="2"/>
      <c r="R115" s="2">
        <v>63.89</v>
      </c>
      <c r="S115" s="2">
        <v>65.91</v>
      </c>
      <c r="T115" s="2">
        <v>34.380000000000003</v>
      </c>
      <c r="U115" s="2">
        <v>12.5</v>
      </c>
      <c r="V115" s="9">
        <v>88.24</v>
      </c>
      <c r="W115" s="20">
        <f>AVERAGE(C115:V115)</f>
        <v>50.372142857142862</v>
      </c>
    </row>
    <row r="116" spans="1:25" ht="20.100000000000001" customHeight="1" x14ac:dyDescent="0.25">
      <c r="A116" s="93"/>
      <c r="B116" s="62" t="s">
        <v>125</v>
      </c>
      <c r="C116" s="23">
        <v>45.45</v>
      </c>
      <c r="D116" s="2">
        <v>36.36</v>
      </c>
      <c r="E116" s="2">
        <v>45.45</v>
      </c>
      <c r="F116" s="9">
        <v>0</v>
      </c>
      <c r="G116" s="23"/>
      <c r="H116" s="2"/>
      <c r="I116" s="2">
        <v>67.86</v>
      </c>
      <c r="J116" s="2">
        <v>78.569999999999993</v>
      </c>
      <c r="K116" s="2"/>
      <c r="L116" s="2"/>
      <c r="M116" s="9">
        <v>25</v>
      </c>
      <c r="N116" s="116">
        <v>60</v>
      </c>
      <c r="O116" s="2">
        <v>50</v>
      </c>
      <c r="P116" s="2">
        <v>37.5</v>
      </c>
      <c r="Q116" s="2">
        <v>61.54</v>
      </c>
      <c r="R116" s="2">
        <v>62.5</v>
      </c>
      <c r="S116" s="2">
        <v>90.91</v>
      </c>
      <c r="T116" s="2">
        <v>53.85</v>
      </c>
      <c r="U116" s="2">
        <v>30.77</v>
      </c>
      <c r="V116" s="9">
        <v>45.45</v>
      </c>
      <c r="W116" s="20">
        <f>AVERAGE(C116:V116)</f>
        <v>49.450625000000002</v>
      </c>
    </row>
    <row r="117" spans="1:25" ht="20.100000000000001" customHeight="1" x14ac:dyDescent="0.25">
      <c r="A117" s="93"/>
      <c r="B117" s="62" t="s">
        <v>128</v>
      </c>
      <c r="C117" s="23">
        <v>55.56</v>
      </c>
      <c r="D117" s="2">
        <v>55.56</v>
      </c>
      <c r="E117" s="2">
        <v>22.22</v>
      </c>
      <c r="F117" s="9">
        <v>22.22</v>
      </c>
      <c r="G117" s="23"/>
      <c r="H117" s="2">
        <v>86.36</v>
      </c>
      <c r="I117" s="2"/>
      <c r="J117" s="2"/>
      <c r="K117" s="2">
        <v>55.56</v>
      </c>
      <c r="L117" s="2">
        <v>22.22</v>
      </c>
      <c r="M117" s="10"/>
      <c r="N117" s="117"/>
      <c r="O117" s="2"/>
      <c r="P117" s="2"/>
      <c r="Q117" s="2"/>
      <c r="R117" s="2">
        <v>88.89</v>
      </c>
      <c r="S117" s="2">
        <v>50</v>
      </c>
      <c r="T117" s="2">
        <v>62.5</v>
      </c>
      <c r="U117" s="2">
        <v>29.17</v>
      </c>
      <c r="V117" s="9">
        <v>31.25</v>
      </c>
      <c r="W117" s="20">
        <f>AVERAGE(C117:V117)</f>
        <v>48.459166666666668</v>
      </c>
    </row>
    <row r="118" spans="1:25" ht="20.100000000000001" customHeight="1" x14ac:dyDescent="0.25">
      <c r="A118" s="93"/>
      <c r="B118" s="62" t="s">
        <v>126</v>
      </c>
      <c r="C118" s="23">
        <v>44.44</v>
      </c>
      <c r="D118" s="2">
        <v>55.56</v>
      </c>
      <c r="E118" s="2">
        <v>7.14</v>
      </c>
      <c r="F118" s="9">
        <v>7.14</v>
      </c>
      <c r="G118" s="23"/>
      <c r="H118" s="2">
        <v>94.44</v>
      </c>
      <c r="I118" s="2"/>
      <c r="J118" s="2"/>
      <c r="K118" s="2">
        <v>0</v>
      </c>
      <c r="L118" s="2">
        <v>0</v>
      </c>
      <c r="M118" s="9">
        <v>22.22</v>
      </c>
      <c r="N118" s="116">
        <v>66.67</v>
      </c>
      <c r="O118" s="2">
        <v>70.59</v>
      </c>
      <c r="P118" s="2">
        <v>94.12</v>
      </c>
      <c r="Q118" s="2"/>
      <c r="R118" s="2">
        <v>50</v>
      </c>
      <c r="S118" s="2">
        <v>61.11</v>
      </c>
      <c r="T118" s="2">
        <v>73.08</v>
      </c>
      <c r="U118" s="2">
        <v>46.15</v>
      </c>
      <c r="V118" s="9">
        <v>63.33</v>
      </c>
      <c r="W118" s="20">
        <f>AVERAGE(C118:V118)</f>
        <v>47.249375000000008</v>
      </c>
      <c r="X118" s="39" t="s">
        <v>166</v>
      </c>
      <c r="Y118" s="37">
        <f>COUNTIF(W109:W119,"&lt;55,11")</f>
        <v>5</v>
      </c>
    </row>
    <row r="119" spans="1:25" ht="20.100000000000001" customHeight="1" thickBot="1" x14ac:dyDescent="0.3">
      <c r="A119" s="123"/>
      <c r="B119" s="62" t="s">
        <v>123</v>
      </c>
      <c r="C119" s="23">
        <v>52.63</v>
      </c>
      <c r="D119" s="2">
        <v>47.37</v>
      </c>
      <c r="E119" s="2">
        <v>45</v>
      </c>
      <c r="F119" s="9">
        <v>25</v>
      </c>
      <c r="G119" s="23"/>
      <c r="H119" s="2">
        <v>37.5</v>
      </c>
      <c r="I119" s="2"/>
      <c r="J119" s="2"/>
      <c r="K119" s="2">
        <v>38.1</v>
      </c>
      <c r="L119" s="2">
        <v>0</v>
      </c>
      <c r="M119" s="9">
        <v>6.67</v>
      </c>
      <c r="N119" s="116">
        <v>100</v>
      </c>
      <c r="O119" s="2">
        <v>46.43</v>
      </c>
      <c r="P119" s="2">
        <v>50</v>
      </c>
      <c r="Q119" s="2"/>
      <c r="R119" s="2">
        <v>65.790000000000006</v>
      </c>
      <c r="S119" s="2">
        <v>72.92</v>
      </c>
      <c r="T119" s="2">
        <v>47.92</v>
      </c>
      <c r="U119" s="2">
        <v>31.94</v>
      </c>
      <c r="V119" s="9">
        <v>63.04</v>
      </c>
      <c r="W119" s="20">
        <f>AVERAGE(C119:V119)</f>
        <v>45.644374999999997</v>
      </c>
      <c r="X119" s="39" t="s">
        <v>167</v>
      </c>
      <c r="Y119" s="37">
        <f>COUNTIF(W109:W119,"&gt;55,11")</f>
        <v>6</v>
      </c>
    </row>
    <row r="120" spans="1:25" ht="20.100000000000001" customHeight="1" thickBot="1" x14ac:dyDescent="0.3">
      <c r="A120" s="6"/>
      <c r="B120" s="57"/>
      <c r="C120" s="26"/>
      <c r="D120" s="6"/>
      <c r="E120" s="6"/>
      <c r="F120" s="27"/>
      <c r="G120" s="26"/>
      <c r="H120" s="6"/>
      <c r="I120" s="6"/>
      <c r="J120" s="6"/>
      <c r="K120" s="6"/>
      <c r="L120" s="6"/>
      <c r="M120" s="27"/>
      <c r="N120" s="31"/>
      <c r="O120" s="6"/>
      <c r="P120" s="6"/>
      <c r="Q120" s="6"/>
      <c r="R120" s="6"/>
      <c r="S120" s="6"/>
      <c r="T120" s="6"/>
      <c r="U120" s="6"/>
      <c r="V120" s="125" t="s">
        <v>170</v>
      </c>
      <c r="W120" s="126"/>
      <c r="X120" s="40">
        <f>AVERAGE(W109:W119)</f>
        <v>55.10796027875633</v>
      </c>
    </row>
    <row r="121" spans="1:25" ht="20.100000000000001" customHeight="1" x14ac:dyDescent="0.25">
      <c r="A121" s="109" t="s">
        <v>62</v>
      </c>
      <c r="B121" s="112" t="s">
        <v>136</v>
      </c>
      <c r="C121" s="22">
        <v>50</v>
      </c>
      <c r="D121" s="7">
        <v>50</v>
      </c>
      <c r="E121" s="7">
        <v>44.44</v>
      </c>
      <c r="F121" s="8">
        <v>33.33</v>
      </c>
      <c r="G121" s="22"/>
      <c r="H121" s="7">
        <v>92.86</v>
      </c>
      <c r="I121" s="7">
        <v>100</v>
      </c>
      <c r="J121" s="7">
        <v>83.33</v>
      </c>
      <c r="K121" s="42"/>
      <c r="L121" s="42"/>
      <c r="M121" s="43"/>
      <c r="N121" s="41"/>
      <c r="O121" s="7">
        <v>57.14</v>
      </c>
      <c r="P121" s="7">
        <v>100</v>
      </c>
      <c r="Q121" s="42"/>
      <c r="R121" s="7">
        <v>62.5</v>
      </c>
      <c r="S121" s="7">
        <v>64.290000000000006</v>
      </c>
      <c r="T121" s="7">
        <v>75</v>
      </c>
      <c r="U121" s="7">
        <v>50</v>
      </c>
      <c r="V121" s="8">
        <v>72.22</v>
      </c>
      <c r="W121" s="19">
        <f>AVERAGE(C121:V121)</f>
        <v>66.793571428571425</v>
      </c>
    </row>
    <row r="122" spans="1:25" ht="20.100000000000001" customHeight="1" x14ac:dyDescent="0.25">
      <c r="A122" s="110"/>
      <c r="B122" s="113" t="s">
        <v>134</v>
      </c>
      <c r="C122" s="23">
        <v>75</v>
      </c>
      <c r="D122" s="2">
        <v>62.5</v>
      </c>
      <c r="E122" s="2">
        <v>66.67</v>
      </c>
      <c r="F122" s="9">
        <v>33.33</v>
      </c>
      <c r="G122" s="44"/>
      <c r="H122" s="2">
        <v>77.78</v>
      </c>
      <c r="I122" s="2"/>
      <c r="J122" s="2"/>
      <c r="K122" s="2"/>
      <c r="L122" s="2"/>
      <c r="M122" s="9"/>
      <c r="N122" s="23"/>
      <c r="O122" s="2">
        <v>80</v>
      </c>
      <c r="P122" s="2">
        <v>50</v>
      </c>
      <c r="Q122" s="2">
        <v>50</v>
      </c>
      <c r="R122" s="2">
        <v>78.569999999999993</v>
      </c>
      <c r="S122" s="2">
        <v>88.89</v>
      </c>
      <c r="T122" s="2">
        <v>50</v>
      </c>
      <c r="U122" s="2">
        <v>40</v>
      </c>
      <c r="V122" s="9">
        <v>66.67</v>
      </c>
      <c r="W122" s="20">
        <f>AVERAGE(C122:V122)</f>
        <v>63.031538461538453</v>
      </c>
    </row>
    <row r="123" spans="1:25" ht="20.100000000000001" customHeight="1" x14ac:dyDescent="0.25">
      <c r="A123" s="110"/>
      <c r="B123" s="113" t="s">
        <v>133</v>
      </c>
      <c r="C123" s="23">
        <v>80</v>
      </c>
      <c r="D123" s="2">
        <v>70</v>
      </c>
      <c r="E123" s="2">
        <v>54.55</v>
      </c>
      <c r="F123" s="9">
        <v>27.27</v>
      </c>
      <c r="G123" s="44"/>
      <c r="H123" s="2">
        <v>84.62</v>
      </c>
      <c r="I123" s="2">
        <v>84.62</v>
      </c>
      <c r="J123" s="2">
        <v>61.54</v>
      </c>
      <c r="K123" s="2">
        <v>43.75</v>
      </c>
      <c r="L123" s="2">
        <v>31.25</v>
      </c>
      <c r="M123" s="9">
        <v>0</v>
      </c>
      <c r="N123" s="23">
        <v>100</v>
      </c>
      <c r="O123" s="2">
        <v>75</v>
      </c>
      <c r="P123" s="2">
        <v>100</v>
      </c>
      <c r="Q123" s="2">
        <v>76.92</v>
      </c>
      <c r="R123" s="2">
        <v>90.48</v>
      </c>
      <c r="S123" s="2">
        <v>57.69</v>
      </c>
      <c r="T123" s="2">
        <v>53.85</v>
      </c>
      <c r="U123" s="2">
        <v>17.95</v>
      </c>
      <c r="V123" s="9">
        <v>67.86</v>
      </c>
      <c r="W123" s="20">
        <f>AVERAGE(C123:V123)</f>
        <v>61.965789473684204</v>
      </c>
    </row>
    <row r="124" spans="1:25" ht="20.100000000000001" customHeight="1" x14ac:dyDescent="0.25">
      <c r="A124" s="110"/>
      <c r="B124" s="113" t="s">
        <v>80</v>
      </c>
      <c r="C124" s="23">
        <v>0</v>
      </c>
      <c r="D124" s="2">
        <v>0</v>
      </c>
      <c r="E124" s="2">
        <v>66.67</v>
      </c>
      <c r="F124" s="9">
        <v>66.67</v>
      </c>
      <c r="G124" s="23">
        <v>100</v>
      </c>
      <c r="H124" s="2">
        <v>100</v>
      </c>
      <c r="I124" s="2">
        <v>100</v>
      </c>
      <c r="J124" s="2">
        <v>66.67</v>
      </c>
      <c r="K124" s="45"/>
      <c r="L124" s="45"/>
      <c r="M124" s="46"/>
      <c r="N124" s="44"/>
      <c r="O124" s="2">
        <v>50</v>
      </c>
      <c r="P124" s="2">
        <v>100</v>
      </c>
      <c r="Q124" s="2">
        <v>50</v>
      </c>
      <c r="R124" s="2">
        <v>50</v>
      </c>
      <c r="S124" s="2">
        <v>0</v>
      </c>
      <c r="T124" s="2">
        <v>50</v>
      </c>
      <c r="U124" s="2">
        <v>66.67</v>
      </c>
      <c r="V124" s="9">
        <v>100</v>
      </c>
      <c r="W124" s="20">
        <f>AVERAGE(C124:V124)</f>
        <v>60.417499999999997</v>
      </c>
    </row>
    <row r="125" spans="1:25" ht="20.100000000000001" customHeight="1" x14ac:dyDescent="0.25">
      <c r="A125" s="110"/>
      <c r="B125" s="113" t="s">
        <v>132</v>
      </c>
      <c r="C125" s="23">
        <v>37.5</v>
      </c>
      <c r="D125" s="2">
        <v>37.5</v>
      </c>
      <c r="E125" s="2">
        <v>71.430000000000007</v>
      </c>
      <c r="F125" s="9">
        <v>57.14</v>
      </c>
      <c r="G125" s="44"/>
      <c r="H125" s="2"/>
      <c r="I125" s="2">
        <v>37.5</v>
      </c>
      <c r="J125" s="2">
        <v>66.67</v>
      </c>
      <c r="K125" s="2"/>
      <c r="L125" s="2"/>
      <c r="M125" s="9">
        <v>86.67</v>
      </c>
      <c r="N125" s="23">
        <v>40</v>
      </c>
      <c r="O125" s="2">
        <v>28.57</v>
      </c>
      <c r="P125" s="2">
        <v>42.86</v>
      </c>
      <c r="Q125" s="2">
        <v>50</v>
      </c>
      <c r="R125" s="2">
        <v>68.75</v>
      </c>
      <c r="S125" s="2">
        <v>66.67</v>
      </c>
      <c r="T125" s="2">
        <v>46.15</v>
      </c>
      <c r="U125" s="2">
        <v>71.790000000000006</v>
      </c>
      <c r="V125" s="9">
        <v>83.33</v>
      </c>
      <c r="W125" s="20">
        <f>AVERAGE(C125:V125)</f>
        <v>55.783124999999998</v>
      </c>
    </row>
    <row r="126" spans="1:25" ht="20.100000000000001" customHeight="1" x14ac:dyDescent="0.25">
      <c r="A126" s="110"/>
      <c r="B126" s="113" t="s">
        <v>129</v>
      </c>
      <c r="C126" s="23">
        <v>54.05</v>
      </c>
      <c r="D126" s="2">
        <v>32.43</v>
      </c>
      <c r="E126" s="2">
        <v>44.12</v>
      </c>
      <c r="F126" s="9">
        <v>2.94</v>
      </c>
      <c r="G126" s="23">
        <v>69.7</v>
      </c>
      <c r="H126" s="2">
        <v>70.37</v>
      </c>
      <c r="I126" s="2">
        <v>56.58</v>
      </c>
      <c r="J126" s="2">
        <v>63.16</v>
      </c>
      <c r="K126" s="2"/>
      <c r="L126" s="2"/>
      <c r="M126" s="9"/>
      <c r="N126" s="23"/>
      <c r="O126" s="2">
        <v>63.46</v>
      </c>
      <c r="P126" s="2">
        <v>65.38</v>
      </c>
      <c r="Q126" s="2">
        <v>68.75</v>
      </c>
      <c r="R126" s="2">
        <v>67.650000000000006</v>
      </c>
      <c r="S126" s="2">
        <v>24.07</v>
      </c>
      <c r="T126" s="2">
        <v>56.58</v>
      </c>
      <c r="U126" s="2">
        <v>33.33</v>
      </c>
      <c r="V126" s="9">
        <v>52.5</v>
      </c>
      <c r="W126" s="20">
        <f>AVERAGE(C126:V126)</f>
        <v>51.56687500000001</v>
      </c>
    </row>
    <row r="127" spans="1:25" ht="20.100000000000001" customHeight="1" x14ac:dyDescent="0.25">
      <c r="A127" s="110"/>
      <c r="B127" s="113" t="s">
        <v>81</v>
      </c>
      <c r="C127" s="23">
        <v>50</v>
      </c>
      <c r="D127" s="2">
        <v>50</v>
      </c>
      <c r="E127" s="2">
        <v>44.44</v>
      </c>
      <c r="F127" s="9">
        <v>11.11</v>
      </c>
      <c r="G127" s="44"/>
      <c r="H127" s="2">
        <v>50</v>
      </c>
      <c r="I127" s="45"/>
      <c r="J127" s="45"/>
      <c r="K127" s="45"/>
      <c r="L127" s="45"/>
      <c r="M127" s="46"/>
      <c r="N127" s="44"/>
      <c r="O127" s="2">
        <v>100</v>
      </c>
      <c r="P127" s="2">
        <v>75</v>
      </c>
      <c r="Q127" s="2">
        <v>75</v>
      </c>
      <c r="R127" s="2">
        <v>66.67</v>
      </c>
      <c r="S127" s="2">
        <v>10</v>
      </c>
      <c r="T127" s="2">
        <v>33.33</v>
      </c>
      <c r="U127" s="2">
        <v>22.22</v>
      </c>
      <c r="V127" s="9">
        <v>80</v>
      </c>
      <c r="W127" s="20">
        <f>AVERAGE(C127:V127)</f>
        <v>51.366923076923086</v>
      </c>
    </row>
    <row r="128" spans="1:25" ht="20.100000000000001" customHeight="1" x14ac:dyDescent="0.25">
      <c r="A128" s="110"/>
      <c r="B128" s="113" t="s">
        <v>131</v>
      </c>
      <c r="C128" s="23">
        <v>43.75</v>
      </c>
      <c r="D128" s="2">
        <v>34.380000000000003</v>
      </c>
      <c r="E128" s="2">
        <v>40</v>
      </c>
      <c r="F128" s="9">
        <v>6.67</v>
      </c>
      <c r="G128" s="23"/>
      <c r="H128" s="2">
        <v>57.89</v>
      </c>
      <c r="I128" s="2">
        <v>89.47</v>
      </c>
      <c r="J128" s="2">
        <v>73.680000000000007</v>
      </c>
      <c r="K128" s="2">
        <v>46.67</v>
      </c>
      <c r="L128" s="2">
        <v>46.67</v>
      </c>
      <c r="M128" s="10"/>
      <c r="N128" s="24"/>
      <c r="O128" s="2">
        <v>67.31</v>
      </c>
      <c r="P128" s="2">
        <v>46.15</v>
      </c>
      <c r="Q128" s="2">
        <v>52.94</v>
      </c>
      <c r="R128" s="2">
        <v>72.73</v>
      </c>
      <c r="S128" s="2">
        <v>73.91</v>
      </c>
      <c r="T128" s="2">
        <v>23.33</v>
      </c>
      <c r="U128" s="2">
        <v>11.11</v>
      </c>
      <c r="V128" s="9">
        <v>64.290000000000006</v>
      </c>
      <c r="W128" s="20">
        <f>AVERAGE(C128:V128)</f>
        <v>50.055882352941175</v>
      </c>
    </row>
    <row r="129" spans="1:25" ht="20.100000000000001" customHeight="1" x14ac:dyDescent="0.25">
      <c r="A129" s="110"/>
      <c r="B129" s="113" t="s">
        <v>130</v>
      </c>
      <c r="C129" s="23">
        <v>35</v>
      </c>
      <c r="D129" s="2">
        <v>40</v>
      </c>
      <c r="E129" s="2">
        <v>60</v>
      </c>
      <c r="F129" s="9">
        <v>20</v>
      </c>
      <c r="G129" s="23"/>
      <c r="H129" s="2">
        <v>90</v>
      </c>
      <c r="I129" s="2"/>
      <c r="J129" s="2"/>
      <c r="K129" s="2">
        <v>60</v>
      </c>
      <c r="L129" s="2">
        <v>50</v>
      </c>
      <c r="M129" s="9"/>
      <c r="N129" s="23"/>
      <c r="O129" s="2"/>
      <c r="P129" s="2"/>
      <c r="Q129" s="2"/>
      <c r="R129" s="2">
        <v>71.430000000000007</v>
      </c>
      <c r="S129" s="2">
        <v>58.82</v>
      </c>
      <c r="T129" s="2">
        <v>19.23</v>
      </c>
      <c r="U129" s="2">
        <v>43.59</v>
      </c>
      <c r="V129" s="9">
        <v>38.89</v>
      </c>
      <c r="W129" s="20">
        <f>AVERAGE(C129:V129)</f>
        <v>48.913333333333334</v>
      </c>
    </row>
    <row r="130" spans="1:25" ht="20.100000000000001" customHeight="1" x14ac:dyDescent="0.25">
      <c r="A130" s="110"/>
      <c r="B130" s="113" t="s">
        <v>159</v>
      </c>
      <c r="C130" s="23">
        <v>37.5</v>
      </c>
      <c r="D130" s="2">
        <v>62.5</v>
      </c>
      <c r="E130" s="2">
        <v>66.67</v>
      </c>
      <c r="F130" s="9">
        <v>33.33</v>
      </c>
      <c r="G130" s="23">
        <v>41.67</v>
      </c>
      <c r="H130" s="2"/>
      <c r="I130" s="2">
        <v>73.33</v>
      </c>
      <c r="J130" s="2">
        <v>33.33</v>
      </c>
      <c r="K130" s="2"/>
      <c r="L130" s="2"/>
      <c r="M130" s="9"/>
      <c r="N130" s="23"/>
      <c r="O130" s="2"/>
      <c r="P130" s="2"/>
      <c r="Q130" s="2">
        <v>75</v>
      </c>
      <c r="R130" s="2">
        <v>37.5</v>
      </c>
      <c r="S130" s="2">
        <v>50</v>
      </c>
      <c r="T130" s="2">
        <v>33.33</v>
      </c>
      <c r="U130" s="2">
        <v>16.670000000000002</v>
      </c>
      <c r="V130" s="9">
        <v>50</v>
      </c>
      <c r="W130" s="20">
        <f>AVERAGE(C130:V130)</f>
        <v>46.98692307692307</v>
      </c>
    </row>
    <row r="131" spans="1:25" ht="20.100000000000001" customHeight="1" x14ac:dyDescent="0.25">
      <c r="A131" s="110"/>
      <c r="B131" s="113" t="s">
        <v>158</v>
      </c>
      <c r="C131" s="23">
        <v>66.67</v>
      </c>
      <c r="D131" s="2">
        <v>33.33</v>
      </c>
      <c r="E131" s="2">
        <v>0</v>
      </c>
      <c r="F131" s="9">
        <v>0</v>
      </c>
      <c r="G131" s="23">
        <v>57.14</v>
      </c>
      <c r="H131" s="2"/>
      <c r="I131" s="2"/>
      <c r="J131" s="2"/>
      <c r="K131" s="45"/>
      <c r="L131" s="45"/>
      <c r="M131" s="46"/>
      <c r="N131" s="44"/>
      <c r="O131" s="2">
        <v>57.14</v>
      </c>
      <c r="P131" s="2">
        <v>57.14</v>
      </c>
      <c r="Q131" s="2"/>
      <c r="R131" s="2">
        <v>66.67</v>
      </c>
      <c r="S131" s="2">
        <v>50</v>
      </c>
      <c r="T131" s="2">
        <v>50</v>
      </c>
      <c r="U131" s="2">
        <v>0</v>
      </c>
      <c r="V131" s="9">
        <v>50</v>
      </c>
      <c r="W131" s="20">
        <f>AVERAGE(C131:V131)</f>
        <v>40.674166666666665</v>
      </c>
      <c r="X131" s="39" t="s">
        <v>166</v>
      </c>
      <c r="Y131" s="37">
        <f>COUNTIF(W121:W132,"&lt;52,46")</f>
        <v>7</v>
      </c>
    </row>
    <row r="132" spans="1:25" ht="20.100000000000001" customHeight="1" thickBot="1" x14ac:dyDescent="0.3">
      <c r="A132" s="111"/>
      <c r="B132" s="114" t="s">
        <v>135</v>
      </c>
      <c r="C132" s="25">
        <v>22.22</v>
      </c>
      <c r="D132" s="11">
        <v>11.11</v>
      </c>
      <c r="E132" s="11">
        <v>14.29</v>
      </c>
      <c r="F132" s="16">
        <v>0</v>
      </c>
      <c r="G132" s="47"/>
      <c r="H132" s="11"/>
      <c r="I132" s="11">
        <v>55.56</v>
      </c>
      <c r="J132" s="11">
        <v>66.67</v>
      </c>
      <c r="K132" s="11">
        <v>0</v>
      </c>
      <c r="L132" s="11">
        <v>0</v>
      </c>
      <c r="M132" s="16">
        <v>0</v>
      </c>
      <c r="N132" s="25">
        <v>66.67</v>
      </c>
      <c r="O132" s="11"/>
      <c r="P132" s="11"/>
      <c r="Q132" s="11"/>
      <c r="R132" s="11">
        <v>95</v>
      </c>
      <c r="S132" s="11">
        <v>25</v>
      </c>
      <c r="T132" s="11">
        <v>42.86</v>
      </c>
      <c r="U132" s="11">
        <v>9.52</v>
      </c>
      <c r="V132" s="16">
        <v>71.430000000000007</v>
      </c>
      <c r="W132" s="21">
        <f>AVERAGE(C132:V132)</f>
        <v>32.022000000000006</v>
      </c>
      <c r="X132" s="39" t="s">
        <v>167</v>
      </c>
      <c r="Y132" s="37">
        <f>COUNTIF(W121:W132,"&gt;52,46")</f>
        <v>5</v>
      </c>
    </row>
    <row r="133" spans="1:25" ht="20.100000000000001" customHeight="1" thickBot="1" x14ac:dyDescent="0.3">
      <c r="A133" s="6"/>
      <c r="B133" s="57"/>
      <c r="C133" s="50"/>
      <c r="D133" s="51"/>
      <c r="E133" s="51"/>
      <c r="F133" s="52"/>
      <c r="G133" s="50"/>
      <c r="H133" s="51"/>
      <c r="I133" s="51"/>
      <c r="J133" s="51"/>
      <c r="K133" s="51"/>
      <c r="L133" s="51"/>
      <c r="M133" s="52"/>
      <c r="N133" s="50"/>
      <c r="O133" s="51"/>
      <c r="P133" s="51"/>
      <c r="Q133" s="51"/>
      <c r="R133" s="51"/>
      <c r="S133" s="51"/>
      <c r="T133" s="51"/>
      <c r="U133" s="51"/>
      <c r="V133" s="125" t="s">
        <v>170</v>
      </c>
      <c r="W133" s="126"/>
      <c r="X133" s="40">
        <f>AVERAGE(W121:W132)</f>
        <v>52.464802322548451</v>
      </c>
    </row>
    <row r="134" spans="1:25" ht="20.100000000000001" customHeight="1" x14ac:dyDescent="0.25">
      <c r="A134" s="65" t="s">
        <v>63</v>
      </c>
      <c r="B134" s="58" t="s">
        <v>162</v>
      </c>
      <c r="C134" s="103">
        <v>85.71</v>
      </c>
      <c r="D134" s="14">
        <v>71.430000000000007</v>
      </c>
      <c r="E134" s="14">
        <v>55.56</v>
      </c>
      <c r="F134" s="104">
        <v>33.33</v>
      </c>
      <c r="G134" s="41"/>
      <c r="H134" s="14">
        <v>66.67</v>
      </c>
      <c r="I134" s="124"/>
      <c r="J134" s="124"/>
      <c r="K134" s="124"/>
      <c r="L134" s="124"/>
      <c r="M134" s="104">
        <v>33.33</v>
      </c>
      <c r="N134" s="103">
        <v>50</v>
      </c>
      <c r="O134" s="124"/>
      <c r="P134" s="124"/>
      <c r="Q134" s="14">
        <v>77.78</v>
      </c>
      <c r="R134" s="14">
        <v>68.75</v>
      </c>
      <c r="S134" s="14">
        <v>55.56</v>
      </c>
      <c r="T134" s="14">
        <v>66.67</v>
      </c>
      <c r="U134" s="14">
        <v>29.63</v>
      </c>
      <c r="V134" s="104">
        <v>88.89</v>
      </c>
      <c r="W134" s="19">
        <f>AVERAGE(C134:V134)</f>
        <v>60.25461538461537</v>
      </c>
    </row>
    <row r="135" spans="1:25" ht="20.100000000000001" customHeight="1" x14ac:dyDescent="0.25">
      <c r="A135" s="66"/>
      <c r="B135" s="5" t="s">
        <v>160</v>
      </c>
      <c r="C135" s="105">
        <v>78.87</v>
      </c>
      <c r="D135" s="1">
        <v>52.11</v>
      </c>
      <c r="E135" s="1">
        <v>45.61</v>
      </c>
      <c r="F135" s="106">
        <v>57.89</v>
      </c>
      <c r="G135" s="44"/>
      <c r="H135" s="1">
        <v>64.290000000000006</v>
      </c>
      <c r="I135" s="1">
        <v>67.650000000000006</v>
      </c>
      <c r="J135" s="1">
        <v>88.24</v>
      </c>
      <c r="K135" s="1">
        <v>31.25</v>
      </c>
      <c r="L135" s="1">
        <v>25</v>
      </c>
      <c r="M135" s="106">
        <v>41.27</v>
      </c>
      <c r="N135" s="105">
        <v>84.21</v>
      </c>
      <c r="O135" s="1">
        <v>54.35</v>
      </c>
      <c r="P135" s="1">
        <v>39.130000000000003</v>
      </c>
      <c r="Q135" s="1">
        <v>79.069999999999993</v>
      </c>
      <c r="R135" s="1">
        <v>60.13</v>
      </c>
      <c r="S135" s="1">
        <v>73.73</v>
      </c>
      <c r="T135" s="1">
        <v>69.12</v>
      </c>
      <c r="U135" s="1">
        <v>41.18</v>
      </c>
      <c r="V135" s="106">
        <v>75.89</v>
      </c>
      <c r="W135" s="20">
        <f>AVERAGE(C135:V135)</f>
        <v>59.420526315789488</v>
      </c>
    </row>
    <row r="136" spans="1:25" ht="20.100000000000001" customHeight="1" x14ac:dyDescent="0.25">
      <c r="A136" s="66"/>
      <c r="B136" s="5" t="s">
        <v>161</v>
      </c>
      <c r="C136" s="105">
        <v>40.54</v>
      </c>
      <c r="D136" s="1">
        <v>44.59</v>
      </c>
      <c r="E136" s="1">
        <v>22.22</v>
      </c>
      <c r="F136" s="106">
        <v>31.11</v>
      </c>
      <c r="G136" s="44"/>
      <c r="H136" s="1">
        <v>80.77</v>
      </c>
      <c r="I136" s="1">
        <v>79.41</v>
      </c>
      <c r="J136" s="4">
        <v>76.47</v>
      </c>
      <c r="K136" s="1">
        <v>47.37</v>
      </c>
      <c r="L136" s="1">
        <v>0</v>
      </c>
      <c r="M136" s="106">
        <v>61.11</v>
      </c>
      <c r="N136" s="105">
        <v>76.47</v>
      </c>
      <c r="O136" s="1">
        <v>80.77</v>
      </c>
      <c r="P136" s="1">
        <v>65.38</v>
      </c>
      <c r="Q136" s="1">
        <v>81.48</v>
      </c>
      <c r="R136" s="1">
        <v>59.56</v>
      </c>
      <c r="S136" s="1">
        <v>65.13</v>
      </c>
      <c r="T136" s="1">
        <v>62.34</v>
      </c>
      <c r="U136" s="1">
        <v>11.69</v>
      </c>
      <c r="V136" s="106">
        <v>63.27</v>
      </c>
      <c r="W136" s="20">
        <f>AVERAGE(C136:V136)</f>
        <v>55.246315789473691</v>
      </c>
    </row>
    <row r="137" spans="1:25" ht="20.100000000000001" customHeight="1" x14ac:dyDescent="0.25">
      <c r="A137" s="66"/>
      <c r="B137" s="5" t="s">
        <v>164</v>
      </c>
      <c r="C137" s="105">
        <v>41.67</v>
      </c>
      <c r="D137" s="1">
        <v>58.33</v>
      </c>
      <c r="E137" s="1">
        <v>66.67</v>
      </c>
      <c r="F137" s="106">
        <v>41.67</v>
      </c>
      <c r="G137" s="44"/>
      <c r="H137" s="1">
        <v>30</v>
      </c>
      <c r="I137" s="53"/>
      <c r="J137" s="54"/>
      <c r="K137" s="1">
        <v>33.33</v>
      </c>
      <c r="L137" s="1">
        <v>8.33</v>
      </c>
      <c r="M137" s="106">
        <v>55.56</v>
      </c>
      <c r="N137" s="105">
        <v>100</v>
      </c>
      <c r="O137" s="1">
        <v>37.5</v>
      </c>
      <c r="P137" s="1">
        <v>37.5</v>
      </c>
      <c r="Q137" s="6"/>
      <c r="R137" s="1">
        <v>83.33</v>
      </c>
      <c r="S137" s="1">
        <v>44.44</v>
      </c>
      <c r="T137" s="1">
        <v>38.46</v>
      </c>
      <c r="U137" s="1">
        <v>15.38</v>
      </c>
      <c r="V137" s="106">
        <v>71.430000000000007</v>
      </c>
      <c r="W137" s="20">
        <f>AVERAGE(C137:V137)</f>
        <v>47.724999999999994</v>
      </c>
      <c r="X137" s="39" t="s">
        <v>166</v>
      </c>
      <c r="Y137" s="37">
        <f>COUNTIF(W134:W138,"&lt;52,83")</f>
        <v>2</v>
      </c>
    </row>
    <row r="138" spans="1:25" ht="20.100000000000001" customHeight="1" thickBot="1" x14ac:dyDescent="0.3">
      <c r="A138" s="67"/>
      <c r="B138" s="59" t="s">
        <v>163</v>
      </c>
      <c r="C138" s="107">
        <v>60</v>
      </c>
      <c r="D138" s="15">
        <v>60</v>
      </c>
      <c r="E138" s="15">
        <v>83.33</v>
      </c>
      <c r="F138" s="108">
        <v>53.33</v>
      </c>
      <c r="G138" s="47"/>
      <c r="H138" s="15">
        <v>83.33</v>
      </c>
      <c r="I138" s="55"/>
      <c r="J138" s="56"/>
      <c r="K138" s="11">
        <v>0</v>
      </c>
      <c r="L138" s="11">
        <v>0</v>
      </c>
      <c r="M138" s="108">
        <v>0</v>
      </c>
      <c r="N138" s="107">
        <v>50</v>
      </c>
      <c r="O138" s="11">
        <v>55.56</v>
      </c>
      <c r="P138" s="11">
        <v>50</v>
      </c>
      <c r="Q138" s="15">
        <v>70.45</v>
      </c>
      <c r="R138" s="15">
        <v>80</v>
      </c>
      <c r="S138" s="15">
        <v>20.59</v>
      </c>
      <c r="T138" s="15">
        <v>20.65</v>
      </c>
      <c r="U138" s="15">
        <v>3.62</v>
      </c>
      <c r="V138" s="108">
        <v>14.71</v>
      </c>
      <c r="W138" s="21">
        <f>AVERAGE(C138:V138)</f>
        <v>41.504117647058827</v>
      </c>
      <c r="X138" s="39" t="s">
        <v>167</v>
      </c>
      <c r="Y138" s="37">
        <f>COUNTIF(W134:W138,"&gt;52,83")</f>
        <v>3</v>
      </c>
    </row>
    <row r="139" spans="1:25" s="6" customFormat="1" ht="15.75" thickBot="1" x14ac:dyDescent="0.3">
      <c r="B139" s="57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125" t="s">
        <v>170</v>
      </c>
      <c r="W139" s="126"/>
      <c r="X139" s="40">
        <f>AVERAGE(W134:W138)</f>
        <v>52.830115027387478</v>
      </c>
    </row>
    <row r="140" spans="1:25" ht="15.75" thickBot="1" x14ac:dyDescent="0.3"/>
    <row r="141" spans="1:25" ht="30" customHeight="1" thickBot="1" x14ac:dyDescent="0.3">
      <c r="V141" s="127" t="s">
        <v>176</v>
      </c>
      <c r="W141" s="33">
        <f>AVERAGE(W4:W140)</f>
        <v>52.281052183904507</v>
      </c>
    </row>
    <row r="143" spans="1:25" ht="15" customHeight="1" x14ac:dyDescent="0.25">
      <c r="R143" s="128" t="s">
        <v>178</v>
      </c>
      <c r="S143" s="128"/>
      <c r="T143" s="128"/>
      <c r="U143" s="128"/>
      <c r="V143" s="128"/>
      <c r="W143">
        <f>COUNTIF(W4:W138,"&lt;52,28")</f>
        <v>61</v>
      </c>
    </row>
    <row r="144" spans="1:25" x14ac:dyDescent="0.25">
      <c r="S144" s="38"/>
      <c r="T144" s="38"/>
      <c r="U144" s="38"/>
      <c r="V144" s="38"/>
    </row>
    <row r="145" spans="17:23" ht="15" customHeight="1" x14ac:dyDescent="0.25">
      <c r="R145" s="128" t="s">
        <v>179</v>
      </c>
      <c r="S145" s="128"/>
      <c r="T145" s="128"/>
      <c r="U145" s="128"/>
      <c r="V145" s="128"/>
      <c r="W145">
        <f>COUNTIF(W4:W138,"&gt;52,28")</f>
        <v>66</v>
      </c>
    </row>
    <row r="148" spans="17:23" ht="30.75" customHeight="1" x14ac:dyDescent="0.25">
      <c r="Q148" s="129" t="s">
        <v>96</v>
      </c>
      <c r="R148" s="129"/>
      <c r="S148" s="129"/>
      <c r="T148" s="129"/>
      <c r="U148" s="129"/>
      <c r="V148" s="34" t="s">
        <v>168</v>
      </c>
      <c r="W148" s="35">
        <f>MAX(W4:W138)</f>
        <v>72.080666666666673</v>
      </c>
    </row>
    <row r="149" spans="17:23" ht="36.75" customHeight="1" x14ac:dyDescent="0.25">
      <c r="Q149" s="129" t="s">
        <v>177</v>
      </c>
      <c r="R149" s="129"/>
      <c r="S149" s="129"/>
      <c r="T149" s="129"/>
      <c r="U149" s="129"/>
      <c r="V149" s="34" t="s">
        <v>169</v>
      </c>
      <c r="W149" s="35">
        <f>MIN(W4:W138)</f>
        <v>22.221666666666664</v>
      </c>
    </row>
  </sheetData>
  <sortState ref="B134:W138">
    <sortCondition descending="1" ref="W138"/>
  </sortState>
  <mergeCells count="20">
    <mergeCell ref="R145:V145"/>
    <mergeCell ref="A109:A119"/>
    <mergeCell ref="A121:A132"/>
    <mergeCell ref="A134:A138"/>
    <mergeCell ref="A87:A107"/>
    <mergeCell ref="Q148:U148"/>
    <mergeCell ref="Q149:U149"/>
    <mergeCell ref="R143:V143"/>
    <mergeCell ref="A4:A30"/>
    <mergeCell ref="A32:A43"/>
    <mergeCell ref="A45:A57"/>
    <mergeCell ref="A59:A73"/>
    <mergeCell ref="A75:A85"/>
    <mergeCell ref="A1:W1"/>
    <mergeCell ref="A2:A3"/>
    <mergeCell ref="B2:B3"/>
    <mergeCell ref="C2:F2"/>
    <mergeCell ref="G2:M2"/>
    <mergeCell ref="N2:V2"/>
    <mergeCell ref="W2:W3"/>
  </mergeCells>
  <conditionalFormatting sqref="W134:W138 W32:W43 W45:W57 W59:W73 W109:W119 W121:W132 W75:W85 W87:W107">
    <cfRule type="cellIs" dxfId="28" priority="28" operator="lessThan">
      <formula>50</formula>
    </cfRule>
    <cfRule type="cellIs" dxfId="27" priority="29" operator="greaterThanOrEqual">
      <formula>60</formula>
    </cfRule>
  </conditionalFormatting>
  <conditionalFormatting sqref="C130:F130 C123:F124 C125:G129 C122:G122 H123:H124 H126:H127 C131:H131 H130 I124:J126 K126:L126 I122:L122 C121:L121 K123:L124 C132:N132 M124:N126 I128:N128 I130:N131 K129:P129 O124:Q127 R123:V129 Q122:V122 O130:V132 O121:V121 C87:V107">
    <cfRule type="containsBlanks" dxfId="26" priority="27">
      <formula>LEN(TRIM(C87))=0</formula>
    </cfRule>
  </conditionalFormatting>
  <conditionalFormatting sqref="C37:D43 E38:F38 C32:F36 C60:F66 C77:F77 C87:F102 C104:F104 C130:F130 C123:F124 G91:G92 G35:G37 C47:G54 C67:G73 G97 G99 G101:G102 C103:G103 H95:H96 C111:G119 C125:G129 C122:G122 G65:H65 H33:H35 E39:H42 I54:J54 H48:H50 H53 C59:H59 H69:H73 I70:J71 C79:H82 H99:H104 H112:H115 C110:H110 H117:H118 H123:H124 H126:H127 C131:H131 H130 I38:J38 H52:J52 I80:J81 I40:J41 I35:L35 K39:L40 C46:J46 C55:J56 K53:L56 H67:J67 G62:L62 I94:J97 I99:J99 I102:J102 I113:J113 I115:J116 I118:J118 K117:L117 I124:J126 I49:L50 K126:L126 H77:L77 C75:L76 C78:L78 K79:L81 K95:L96 K98:L99 K104:L104 K110:L110 K113:L115 M116:M118 I122:L122 C121:L121 M77:M79 M81 K123:L124 M34:N34 H90:M93 M113:M114 M46:M56 M61:M65 M68:M69 M71 K59:M59 K82:M82 K66:M67 K70:M70 K72:M72 C57:M57 H60:M60 C83:M85 C45:M45 M36:M41 N36 N91:N93 N38:N41 N47:N57 N61:N72 M99:N99 M96:N97 K101:N101 O96:P96 N113:N118 M124:N126 I128:N128 C132:N132 I130:N131 H87:N89 N84:N85 I42:P42 O33:P37 O39:P41 E43:P43 Q49:Q56 O49:P50 O52:P56 O65:P66 O62:Q62 Q64:Q65 I73:P73 O70:P72 Q69 O99:P101 Q98:Q99 O110:P110 O112:P118 K129:P129 O124:Q127 C137:P137 Q34:Q40 Q42:Q43 Q72:Q73 Q101:Q102 Q111:Q112 Q115:Q116 Q118 K103:Q103 R103:V104 R33:U43 R48:U56 R61:U73 R84:U84 R110:U118 R123:U129 R137:U137 R97:U102 Q47:U47 O85:U85 Q94:U96 Q122:U122 O130:U132 O121:U121 H32:U32 H119:U119 N45:U46 N59:U60 O57:U57 C134:U136 C138:U139 C105:V107 V134:V138 V32:V43 V45:V57 V59:V73 V75:V85 N75:U83 V87:V102 O87:U93 V109:V119 C109:U109 V121:V132">
    <cfRule type="beginsWith" dxfId="25" priority="25" operator="beginsWith" text="0">
      <formula>LEFT(C32,LEN("0"))="0"</formula>
    </cfRule>
    <cfRule type="cellIs" dxfId="24" priority="26" operator="equal">
      <formula>100</formula>
    </cfRule>
  </conditionalFormatting>
  <conditionalFormatting sqref="W134:W138 W32:W43 W45:W57 W59:W73 W75:W85 W87:W107 W109:W119 W121:W13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4:V138 C32:V43 C45:V57 C59:V73 C75:V85 C109:V119 C121:V132">
    <cfRule type="containsBlanks" dxfId="23" priority="31">
      <formula>LEN(TRIM(C32))=0</formula>
    </cfRule>
  </conditionalFormatting>
  <conditionalFormatting sqref="W4:W30">
    <cfRule type="cellIs" dxfId="22" priority="22" operator="lessThan">
      <formula>50</formula>
    </cfRule>
    <cfRule type="cellIs" dxfId="21" priority="23" operator="greaterThanOrEqual">
      <formula>60</formula>
    </cfRule>
  </conditionalFormatting>
  <conditionalFormatting sqref="C4:V30">
    <cfRule type="containsBlanks" dxfId="20" priority="21">
      <formula>LEN(TRIM(C4))=0</formula>
    </cfRule>
  </conditionalFormatting>
  <conditionalFormatting sqref="C5:F8 C23:F25 C26:G27 C9:G22 G24:H25 H9:H23 I25:J25 H27:J27 I8:J13 I19:J23 K18:L20 K22:L23 I16:L16 H5:L6 C4:L4 K10:L13 M8 N5:N7 H7:M7 K9:M9 M11 M13:M23 N9:N12 M24:N25 N18:N23 O8:P14 O16:P20 O22:P23 O25:P27 Q9:Q14 Q16:Q25 Q27 R18:R25 S19:S25 R26:V27 T18:V25 O4:V7 R8:V17 K26:N27 C28:V30">
    <cfRule type="beginsWith" dxfId="19" priority="19" operator="beginsWith" text="0">
      <formula>LEFT(C4,LEN("0"))="0"</formula>
    </cfRule>
    <cfRule type="cellIs" dxfId="18" priority="20" operator="equal">
      <formula>100</formula>
    </cfRule>
  </conditionalFormatting>
  <conditionalFormatting sqref="W4:W3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1">
    <cfRule type="beginsWith" dxfId="17" priority="17" operator="beginsWith" text="0">
      <formula>LEFT(V31,LEN("0"))="0"</formula>
    </cfRule>
    <cfRule type="cellIs" dxfId="16" priority="18" operator="equal">
      <formula>100</formula>
    </cfRule>
  </conditionalFormatting>
  <conditionalFormatting sqref="V44">
    <cfRule type="beginsWith" dxfId="15" priority="15" operator="beginsWith" text="0">
      <formula>LEFT(V44,LEN("0"))="0"</formula>
    </cfRule>
    <cfRule type="cellIs" dxfId="14" priority="16" operator="equal">
      <formula>100</formula>
    </cfRule>
  </conditionalFormatting>
  <conditionalFormatting sqref="V58">
    <cfRule type="beginsWith" dxfId="13" priority="13" operator="beginsWith" text="0">
      <formula>LEFT(V58,LEN("0"))="0"</formula>
    </cfRule>
    <cfRule type="cellIs" dxfId="12" priority="14" operator="equal">
      <formula>100</formula>
    </cfRule>
  </conditionalFormatting>
  <conditionalFormatting sqref="V74">
    <cfRule type="beginsWith" dxfId="11" priority="11" operator="beginsWith" text="0">
      <formula>LEFT(V74,LEN("0"))="0"</formula>
    </cfRule>
    <cfRule type="cellIs" dxfId="10" priority="12" operator="equal">
      <formula>100</formula>
    </cfRule>
  </conditionalFormatting>
  <conditionalFormatting sqref="V86">
    <cfRule type="beginsWith" dxfId="9" priority="9" operator="beginsWith" text="0">
      <formula>LEFT(V86,LEN("0"))="0"</formula>
    </cfRule>
    <cfRule type="cellIs" dxfId="8" priority="10" operator="equal">
      <formula>100</formula>
    </cfRule>
  </conditionalFormatting>
  <conditionalFormatting sqref="V108">
    <cfRule type="beginsWith" dxfId="7" priority="7" operator="beginsWith" text="0">
      <formula>LEFT(V108,LEN("0"))="0"</formula>
    </cfRule>
    <cfRule type="cellIs" dxfId="6" priority="8" operator="equal">
      <formula>100</formula>
    </cfRule>
  </conditionalFormatting>
  <conditionalFormatting sqref="V120">
    <cfRule type="beginsWith" dxfId="5" priority="5" operator="beginsWith" text="0">
      <formula>LEFT(V120,LEN("0"))="0"</formula>
    </cfRule>
    <cfRule type="cellIs" dxfId="4" priority="6" operator="equal">
      <formula>100</formula>
    </cfRule>
  </conditionalFormatting>
  <conditionalFormatting sqref="V133">
    <cfRule type="beginsWith" dxfId="3" priority="3" operator="beginsWith" text="0">
      <formula>LEFT(V133,LEN("0"))="0"</formula>
    </cfRule>
    <cfRule type="cellIs" dxfId="2" priority="4" operator="equal">
      <formula>100</formula>
    </cfRule>
  </conditionalFormatting>
  <conditionalFormatting sqref="V139">
    <cfRule type="beginsWith" dxfId="1" priority="1" operator="beginsWith" text="0">
      <formula>LEFT(V139,LEN("0"))="0"</formula>
    </cfRule>
    <cfRule type="cellIs" dxfId="0" priority="2" operator="equal">
      <formula>100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B42" sqref="B42"/>
    </sheetView>
  </sheetViews>
  <sheetFormatPr defaultRowHeight="15" x14ac:dyDescent="0.25"/>
  <cols>
    <col min="1" max="1" width="9.140625" customWidth="1"/>
    <col min="2" max="2" width="38" style="64" customWidth="1"/>
    <col min="3" max="22" width="9.7109375" customWidth="1"/>
    <col min="23" max="23" width="12.85546875" customWidth="1"/>
  </cols>
  <sheetData>
    <row r="1" spans="1:23" ht="30.75" customHeight="1" thickBot="1" x14ac:dyDescent="0.3">
      <c r="A1" s="87" t="s">
        <v>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96.75" customHeight="1" thickBot="1" x14ac:dyDescent="0.3">
      <c r="A2" s="74" t="s">
        <v>2</v>
      </c>
      <c r="B2" s="76" t="s">
        <v>3</v>
      </c>
      <c r="C2" s="78" t="s">
        <v>4</v>
      </c>
      <c r="D2" s="79"/>
      <c r="E2" s="79"/>
      <c r="F2" s="80"/>
      <c r="G2" s="81" t="s">
        <v>54</v>
      </c>
      <c r="H2" s="82"/>
      <c r="I2" s="82"/>
      <c r="J2" s="82"/>
      <c r="K2" s="82"/>
      <c r="L2" s="82"/>
      <c r="M2" s="83"/>
      <c r="N2" s="84" t="s">
        <v>55</v>
      </c>
      <c r="O2" s="85"/>
      <c r="P2" s="85"/>
      <c r="Q2" s="85"/>
      <c r="R2" s="85"/>
      <c r="S2" s="85"/>
      <c r="T2" s="85"/>
      <c r="U2" s="85"/>
      <c r="V2" s="86"/>
      <c r="W2" s="90" t="s">
        <v>5</v>
      </c>
    </row>
    <row r="3" spans="1:23" ht="32.25" customHeight="1" thickBot="1" x14ac:dyDescent="0.3">
      <c r="A3" s="75"/>
      <c r="B3" s="77"/>
      <c r="C3" s="95" t="s">
        <v>6</v>
      </c>
      <c r="D3" s="96" t="s">
        <v>7</v>
      </c>
      <c r="E3" s="97" t="s">
        <v>23</v>
      </c>
      <c r="F3" s="98" t="s">
        <v>24</v>
      </c>
      <c r="G3" s="95" t="s">
        <v>171</v>
      </c>
      <c r="H3" s="96" t="s">
        <v>8</v>
      </c>
      <c r="I3" s="96" t="s">
        <v>9</v>
      </c>
      <c r="J3" s="96" t="s">
        <v>10</v>
      </c>
      <c r="K3" s="96" t="s">
        <v>11</v>
      </c>
      <c r="L3" s="96" t="s">
        <v>12</v>
      </c>
      <c r="M3" s="99" t="s">
        <v>13</v>
      </c>
      <c r="N3" s="100" t="s">
        <v>14</v>
      </c>
      <c r="O3" s="101" t="s">
        <v>15</v>
      </c>
      <c r="P3" s="101" t="s">
        <v>16</v>
      </c>
      <c r="Q3" s="101" t="s">
        <v>17</v>
      </c>
      <c r="R3" s="101" t="s">
        <v>18</v>
      </c>
      <c r="S3" s="101" t="s">
        <v>19</v>
      </c>
      <c r="T3" s="101" t="s">
        <v>20</v>
      </c>
      <c r="U3" s="101" t="s">
        <v>21</v>
      </c>
      <c r="V3" s="102" t="s">
        <v>22</v>
      </c>
      <c r="W3" s="91"/>
    </row>
    <row r="4" spans="1:23" ht="20.100000000000001" customHeight="1" x14ac:dyDescent="0.25">
      <c r="A4" s="71" t="s">
        <v>0</v>
      </c>
      <c r="B4" s="58" t="s">
        <v>25</v>
      </c>
      <c r="C4" s="22">
        <v>45.54</v>
      </c>
      <c r="D4" s="7">
        <v>41.07</v>
      </c>
      <c r="E4" s="7">
        <v>20.78</v>
      </c>
      <c r="F4" s="8">
        <v>16.88</v>
      </c>
      <c r="G4" s="22">
        <v>67.31</v>
      </c>
      <c r="H4" s="7">
        <v>73.86</v>
      </c>
      <c r="I4" s="7">
        <v>70</v>
      </c>
      <c r="J4" s="7">
        <v>58</v>
      </c>
      <c r="K4" s="7">
        <v>25</v>
      </c>
      <c r="L4" s="7">
        <v>8.33</v>
      </c>
      <c r="M4" s="8"/>
      <c r="N4" s="115"/>
      <c r="O4" s="7">
        <v>78.13</v>
      </c>
      <c r="P4" s="7">
        <v>50</v>
      </c>
      <c r="Q4" s="7">
        <v>81</v>
      </c>
      <c r="R4" s="7">
        <v>69.83</v>
      </c>
      <c r="S4" s="7">
        <v>68.930000000000007</v>
      </c>
      <c r="T4" s="7">
        <v>69.069999999999993</v>
      </c>
      <c r="U4" s="7">
        <v>36.08</v>
      </c>
      <c r="V4" s="8">
        <v>84.69</v>
      </c>
      <c r="W4" s="19">
        <f>AVERAGE(C4:V4)</f>
        <v>53.583333333333336</v>
      </c>
    </row>
    <row r="5" spans="1:23" ht="20.100000000000001" customHeight="1" x14ac:dyDescent="0.25">
      <c r="A5" s="72"/>
      <c r="B5" s="5" t="s">
        <v>26</v>
      </c>
      <c r="C5" s="23">
        <v>44.12</v>
      </c>
      <c r="D5" s="2">
        <v>33.33</v>
      </c>
      <c r="E5" s="2">
        <v>32.5</v>
      </c>
      <c r="F5" s="9">
        <v>1.25</v>
      </c>
      <c r="G5" s="23"/>
      <c r="H5" s="2">
        <v>40</v>
      </c>
      <c r="I5" s="2">
        <v>100</v>
      </c>
      <c r="J5" s="2">
        <v>100</v>
      </c>
      <c r="K5" s="2">
        <v>3.85</v>
      </c>
      <c r="L5" s="2">
        <v>0</v>
      </c>
      <c r="M5" s="9"/>
      <c r="N5" s="116">
        <v>60.34</v>
      </c>
      <c r="O5" s="2">
        <v>92.31</v>
      </c>
      <c r="P5" s="2">
        <v>84.62</v>
      </c>
      <c r="Q5" s="2">
        <v>84.13</v>
      </c>
      <c r="R5" s="2">
        <v>56.44</v>
      </c>
      <c r="S5" s="2">
        <v>55.24</v>
      </c>
      <c r="T5" s="2">
        <v>73.08</v>
      </c>
      <c r="U5" s="2">
        <v>33.33</v>
      </c>
      <c r="V5" s="9">
        <v>46.05</v>
      </c>
      <c r="W5" s="20">
        <f>AVERAGE(C5:V5)</f>
        <v>52.254999999999995</v>
      </c>
    </row>
    <row r="6" spans="1:23" ht="20.100000000000001" customHeight="1" x14ac:dyDescent="0.25">
      <c r="A6" s="72"/>
      <c r="B6" s="5" t="s">
        <v>27</v>
      </c>
      <c r="C6" s="23">
        <v>48.65</v>
      </c>
      <c r="D6" s="2">
        <v>35.14</v>
      </c>
      <c r="E6" s="2">
        <v>29.09</v>
      </c>
      <c r="F6" s="9">
        <v>28.18</v>
      </c>
      <c r="G6" s="23"/>
      <c r="H6" s="2">
        <v>44.23</v>
      </c>
      <c r="I6" s="2">
        <v>74.040000000000006</v>
      </c>
      <c r="J6" s="2">
        <v>40.380000000000003</v>
      </c>
      <c r="K6" s="2">
        <v>60</v>
      </c>
      <c r="L6" s="2">
        <v>44</v>
      </c>
      <c r="M6" s="9"/>
      <c r="N6" s="116">
        <v>60.29</v>
      </c>
      <c r="O6" s="2">
        <v>74.040000000000006</v>
      </c>
      <c r="P6" s="2">
        <v>61.54</v>
      </c>
      <c r="Q6" s="2">
        <v>70.75</v>
      </c>
      <c r="R6" s="2">
        <v>66.48</v>
      </c>
      <c r="S6" s="2">
        <v>63.25</v>
      </c>
      <c r="T6" s="2">
        <v>32.97</v>
      </c>
      <c r="U6" s="2">
        <v>26.01</v>
      </c>
      <c r="V6" s="9">
        <v>44.58</v>
      </c>
      <c r="W6" s="20">
        <f>AVERAGE(C6:V6)</f>
        <v>50.201111111111111</v>
      </c>
    </row>
    <row r="7" spans="1:23" ht="20.100000000000001" customHeight="1" x14ac:dyDescent="0.25">
      <c r="A7" s="72"/>
      <c r="B7" s="5" t="s">
        <v>28</v>
      </c>
      <c r="C7" s="23">
        <v>77.03</v>
      </c>
      <c r="D7" s="2">
        <v>36.49</v>
      </c>
      <c r="E7" s="2">
        <v>50</v>
      </c>
      <c r="F7" s="9">
        <v>30</v>
      </c>
      <c r="G7" s="23"/>
      <c r="H7" s="2">
        <v>74.069999999999993</v>
      </c>
      <c r="I7" s="2">
        <v>92.31</v>
      </c>
      <c r="J7" s="2">
        <v>92.31</v>
      </c>
      <c r="K7" s="2">
        <v>4.17</v>
      </c>
      <c r="L7" s="2">
        <v>0</v>
      </c>
      <c r="M7" s="10"/>
      <c r="N7" s="116">
        <v>76.92</v>
      </c>
      <c r="O7" s="2">
        <v>80.77</v>
      </c>
      <c r="P7" s="2">
        <v>96.15</v>
      </c>
      <c r="Q7" s="2">
        <v>95.83</v>
      </c>
      <c r="R7" s="2">
        <v>48.67</v>
      </c>
      <c r="S7" s="2">
        <v>66.069999999999993</v>
      </c>
      <c r="T7" s="2">
        <v>69.150000000000006</v>
      </c>
      <c r="U7" s="2">
        <v>14.18</v>
      </c>
      <c r="V7" s="9">
        <v>25</v>
      </c>
      <c r="W7" s="20">
        <f>AVERAGE(C7:V7)</f>
        <v>57.173333333333325</v>
      </c>
    </row>
    <row r="8" spans="1:23" ht="20.100000000000001" customHeight="1" x14ac:dyDescent="0.25">
      <c r="A8" s="72"/>
      <c r="B8" s="5" t="s">
        <v>29</v>
      </c>
      <c r="C8" s="23">
        <v>66.67</v>
      </c>
      <c r="D8" s="2">
        <v>44.44</v>
      </c>
      <c r="E8" s="2">
        <v>40</v>
      </c>
      <c r="F8" s="9">
        <v>20</v>
      </c>
      <c r="G8" s="23"/>
      <c r="H8" s="2"/>
      <c r="I8" s="2">
        <v>28.57</v>
      </c>
      <c r="J8" s="2">
        <v>14.29</v>
      </c>
      <c r="K8" s="2"/>
      <c r="L8" s="2"/>
      <c r="M8" s="10"/>
      <c r="N8" s="116"/>
      <c r="O8" s="2">
        <v>52.63</v>
      </c>
      <c r="P8" s="2">
        <v>31.58</v>
      </c>
      <c r="Q8" s="2"/>
      <c r="R8" s="2">
        <v>50</v>
      </c>
      <c r="S8" s="2">
        <v>50</v>
      </c>
      <c r="T8" s="2">
        <v>65.63</v>
      </c>
      <c r="U8" s="2">
        <v>25</v>
      </c>
      <c r="V8" s="9">
        <v>76.47</v>
      </c>
      <c r="W8" s="20">
        <f>AVERAGE(C8:V8)</f>
        <v>43.483076923076922</v>
      </c>
    </row>
    <row r="9" spans="1:23" ht="20.100000000000001" customHeight="1" x14ac:dyDescent="0.25">
      <c r="A9" s="72"/>
      <c r="B9" s="5" t="s">
        <v>30</v>
      </c>
      <c r="C9" s="23">
        <v>85.61</v>
      </c>
      <c r="D9" s="2">
        <v>63.31</v>
      </c>
      <c r="E9" s="2">
        <v>64.599999999999994</v>
      </c>
      <c r="F9" s="9">
        <v>35.4</v>
      </c>
      <c r="G9" s="23"/>
      <c r="H9" s="2">
        <v>64.17</v>
      </c>
      <c r="I9" s="2">
        <v>82.14</v>
      </c>
      <c r="J9" s="2">
        <v>75</v>
      </c>
      <c r="K9" s="2">
        <v>78</v>
      </c>
      <c r="L9" s="2">
        <v>68</v>
      </c>
      <c r="M9" s="9">
        <v>65.709999999999994</v>
      </c>
      <c r="N9" s="116">
        <v>71.430000000000007</v>
      </c>
      <c r="O9" s="2">
        <v>51.69</v>
      </c>
      <c r="P9" s="2">
        <v>50.85</v>
      </c>
      <c r="Q9" s="2">
        <v>57.14</v>
      </c>
      <c r="R9" s="2">
        <v>71.27</v>
      </c>
      <c r="S9" s="2">
        <v>68.75</v>
      </c>
      <c r="T9" s="2">
        <v>60.5</v>
      </c>
      <c r="U9" s="2">
        <v>23.53</v>
      </c>
      <c r="V9" s="9">
        <v>37.700000000000003</v>
      </c>
      <c r="W9" s="20">
        <f>AVERAGE(C9:V9)</f>
        <v>61.831578947368428</v>
      </c>
    </row>
    <row r="10" spans="1:23" ht="20.100000000000001" customHeight="1" x14ac:dyDescent="0.25">
      <c r="A10" s="72"/>
      <c r="B10" s="5" t="s">
        <v>31</v>
      </c>
      <c r="C10" s="23">
        <v>14.16</v>
      </c>
      <c r="D10" s="2">
        <v>15.93</v>
      </c>
      <c r="E10" s="2">
        <v>45.12</v>
      </c>
      <c r="F10" s="9">
        <v>37.799999999999997</v>
      </c>
      <c r="G10" s="23"/>
      <c r="H10" s="2">
        <v>66.33</v>
      </c>
      <c r="I10" s="2">
        <v>90</v>
      </c>
      <c r="J10" s="2">
        <v>73.33</v>
      </c>
      <c r="K10" s="2">
        <v>21.74</v>
      </c>
      <c r="L10" s="2">
        <v>17.39</v>
      </c>
      <c r="M10" s="9"/>
      <c r="N10" s="116">
        <v>79.03</v>
      </c>
      <c r="O10" s="2">
        <v>60</v>
      </c>
      <c r="P10" s="2">
        <v>74</v>
      </c>
      <c r="Q10" s="2">
        <v>71.430000000000007</v>
      </c>
      <c r="R10" s="2">
        <v>86.14</v>
      </c>
      <c r="S10" s="2">
        <v>81.13</v>
      </c>
      <c r="T10" s="2">
        <v>77.91</v>
      </c>
      <c r="U10" s="2">
        <v>55.43</v>
      </c>
      <c r="V10" s="9">
        <v>62.18</v>
      </c>
      <c r="W10" s="20">
        <f>AVERAGE(C10:V10)</f>
        <v>57.169444444444444</v>
      </c>
    </row>
    <row r="11" spans="1:23" ht="20.100000000000001" customHeight="1" x14ac:dyDescent="0.25">
      <c r="A11" s="72"/>
      <c r="B11" s="5" t="s">
        <v>32</v>
      </c>
      <c r="C11" s="23">
        <v>67.39</v>
      </c>
      <c r="D11" s="2">
        <v>67.39</v>
      </c>
      <c r="E11" s="2">
        <v>44.74</v>
      </c>
      <c r="F11" s="9">
        <v>15.79</v>
      </c>
      <c r="G11" s="24"/>
      <c r="H11" s="2">
        <v>69.05</v>
      </c>
      <c r="I11" s="2">
        <v>86.21</v>
      </c>
      <c r="J11" s="2">
        <v>55.17</v>
      </c>
      <c r="K11" s="2">
        <v>57.14</v>
      </c>
      <c r="L11" s="2">
        <v>9.52</v>
      </c>
      <c r="M11" s="9">
        <v>30.56</v>
      </c>
      <c r="N11" s="116">
        <v>90.91</v>
      </c>
      <c r="O11" s="2">
        <v>72</v>
      </c>
      <c r="P11" s="2">
        <v>64</v>
      </c>
      <c r="Q11" s="2">
        <v>46.88</v>
      </c>
      <c r="R11" s="2">
        <v>83.33</v>
      </c>
      <c r="S11" s="2">
        <v>65.38</v>
      </c>
      <c r="T11" s="2">
        <v>56.48</v>
      </c>
      <c r="U11" s="2">
        <v>20.99</v>
      </c>
      <c r="V11" s="9">
        <v>42.39</v>
      </c>
      <c r="W11" s="20">
        <f>AVERAGE(C11:V11)</f>
        <v>55.016842105263166</v>
      </c>
    </row>
    <row r="12" spans="1:23" ht="20.100000000000001" customHeight="1" x14ac:dyDescent="0.25">
      <c r="A12" s="72"/>
      <c r="B12" s="5" t="s">
        <v>33</v>
      </c>
      <c r="C12" s="23">
        <v>36.17</v>
      </c>
      <c r="D12" s="2">
        <v>36.17</v>
      </c>
      <c r="E12" s="2">
        <v>42.86</v>
      </c>
      <c r="F12" s="9">
        <v>26.53</v>
      </c>
      <c r="G12" s="24"/>
      <c r="H12" s="2">
        <v>75</v>
      </c>
      <c r="I12" s="2">
        <v>100</v>
      </c>
      <c r="J12" s="2">
        <v>95.65</v>
      </c>
      <c r="K12" s="2">
        <v>47.83</v>
      </c>
      <c r="L12" s="2">
        <v>43.48</v>
      </c>
      <c r="M12" s="9"/>
      <c r="N12" s="116">
        <v>70</v>
      </c>
      <c r="O12" s="2">
        <v>76.09</v>
      </c>
      <c r="P12" s="2">
        <v>60.87</v>
      </c>
      <c r="Q12" s="2">
        <v>82.93</v>
      </c>
      <c r="R12" s="2">
        <v>65.12</v>
      </c>
      <c r="S12" s="2">
        <v>73.959999999999994</v>
      </c>
      <c r="T12" s="2">
        <v>74.03</v>
      </c>
      <c r="U12" s="2">
        <v>61.47</v>
      </c>
      <c r="V12" s="9">
        <v>71.430000000000007</v>
      </c>
      <c r="W12" s="20">
        <f>AVERAGE(C12:V12)</f>
        <v>63.310555555555567</v>
      </c>
    </row>
    <row r="13" spans="1:23" ht="20.100000000000001" customHeight="1" x14ac:dyDescent="0.25">
      <c r="A13" s="72"/>
      <c r="B13" s="5" t="s">
        <v>34</v>
      </c>
      <c r="C13" s="23">
        <v>52.17</v>
      </c>
      <c r="D13" s="2">
        <v>50.43</v>
      </c>
      <c r="E13" s="2">
        <v>54</v>
      </c>
      <c r="F13" s="9">
        <v>48</v>
      </c>
      <c r="G13" s="23"/>
      <c r="H13" s="2">
        <v>65.569999999999993</v>
      </c>
      <c r="I13" s="2">
        <v>66.67</v>
      </c>
      <c r="J13" s="2">
        <v>31.11</v>
      </c>
      <c r="K13" s="2">
        <v>15.22</v>
      </c>
      <c r="L13" s="2">
        <v>17.39</v>
      </c>
      <c r="M13" s="10"/>
      <c r="N13" s="116"/>
      <c r="O13" s="2">
        <v>50</v>
      </c>
      <c r="P13" s="2">
        <v>100</v>
      </c>
      <c r="Q13" s="2">
        <v>85.71</v>
      </c>
      <c r="R13" s="2">
        <v>78.63</v>
      </c>
      <c r="S13" s="2">
        <v>61.76</v>
      </c>
      <c r="T13" s="2">
        <v>54.02</v>
      </c>
      <c r="U13" s="2">
        <v>37.159999999999997</v>
      </c>
      <c r="V13" s="9">
        <v>41.09</v>
      </c>
      <c r="W13" s="20">
        <f>AVERAGE(C13:V13)</f>
        <v>53.466470588235289</v>
      </c>
    </row>
    <row r="14" spans="1:23" ht="20.100000000000001" customHeight="1" x14ac:dyDescent="0.25">
      <c r="A14" s="72"/>
      <c r="B14" s="5" t="s">
        <v>35</v>
      </c>
      <c r="C14" s="23">
        <v>48.48</v>
      </c>
      <c r="D14" s="2">
        <v>36.36</v>
      </c>
      <c r="E14" s="2">
        <v>33.33</v>
      </c>
      <c r="F14" s="9">
        <v>33.33</v>
      </c>
      <c r="G14" s="24"/>
      <c r="H14" s="2">
        <v>70.83</v>
      </c>
      <c r="I14" s="2"/>
      <c r="J14" s="2"/>
      <c r="K14" s="2"/>
      <c r="L14" s="2"/>
      <c r="M14" s="10"/>
      <c r="N14" s="116"/>
      <c r="O14" s="2">
        <v>70</v>
      </c>
      <c r="P14" s="2">
        <v>72</v>
      </c>
      <c r="Q14" s="2">
        <v>63.46</v>
      </c>
      <c r="R14" s="2">
        <v>56.45</v>
      </c>
      <c r="S14" s="2">
        <v>61.11</v>
      </c>
      <c r="T14" s="2">
        <v>26.67</v>
      </c>
      <c r="U14" s="2">
        <v>17.78</v>
      </c>
      <c r="V14" s="9">
        <v>51.92</v>
      </c>
      <c r="W14" s="20">
        <f>AVERAGE(C14:V14)</f>
        <v>49.36307692307691</v>
      </c>
    </row>
    <row r="15" spans="1:23" ht="20.100000000000001" customHeight="1" x14ac:dyDescent="0.25">
      <c r="A15" s="72"/>
      <c r="B15" s="5" t="s">
        <v>36</v>
      </c>
      <c r="C15" s="23">
        <v>80</v>
      </c>
      <c r="D15" s="2">
        <v>60</v>
      </c>
      <c r="E15" s="2">
        <v>0</v>
      </c>
      <c r="F15" s="9">
        <v>0</v>
      </c>
      <c r="G15" s="23"/>
      <c r="H15" s="2">
        <v>71.430000000000007</v>
      </c>
      <c r="I15" s="2"/>
      <c r="J15" s="2"/>
      <c r="K15" s="2"/>
      <c r="L15" s="2"/>
      <c r="M15" s="10"/>
      <c r="N15" s="116"/>
      <c r="O15" s="2"/>
      <c r="P15" s="2"/>
      <c r="Q15" s="2"/>
      <c r="R15" s="2">
        <v>37.5</v>
      </c>
      <c r="S15" s="2">
        <v>60</v>
      </c>
      <c r="T15" s="2">
        <v>68.75</v>
      </c>
      <c r="U15" s="2">
        <v>16.670000000000002</v>
      </c>
      <c r="V15" s="9">
        <v>58.33</v>
      </c>
      <c r="W15" s="20">
        <f>AVERAGE(C15:V15)</f>
        <v>45.268000000000001</v>
      </c>
    </row>
    <row r="16" spans="1:23" ht="20.100000000000001" customHeight="1" x14ac:dyDescent="0.25">
      <c r="A16" s="72"/>
      <c r="B16" s="5" t="s">
        <v>37</v>
      </c>
      <c r="C16" s="23">
        <v>34.85</v>
      </c>
      <c r="D16" s="2">
        <v>18.18</v>
      </c>
      <c r="E16" s="2">
        <v>39.729999999999997</v>
      </c>
      <c r="F16" s="9">
        <v>20.55</v>
      </c>
      <c r="G16" s="23"/>
      <c r="H16" s="2">
        <v>76.19</v>
      </c>
      <c r="I16" s="2">
        <v>94.44</v>
      </c>
      <c r="J16" s="2">
        <v>50</v>
      </c>
      <c r="K16" s="2">
        <v>36.840000000000003</v>
      </c>
      <c r="L16" s="2">
        <v>15.79</v>
      </c>
      <c r="M16" s="10"/>
      <c r="N16" s="116"/>
      <c r="O16" s="2">
        <v>93.48</v>
      </c>
      <c r="P16" s="2">
        <v>95.65</v>
      </c>
      <c r="Q16" s="2">
        <v>66.67</v>
      </c>
      <c r="R16" s="2">
        <v>72.14</v>
      </c>
      <c r="S16" s="2">
        <v>74.14</v>
      </c>
      <c r="T16" s="2">
        <v>48.86</v>
      </c>
      <c r="U16" s="2">
        <v>23.11</v>
      </c>
      <c r="V16" s="9">
        <v>57.35</v>
      </c>
      <c r="W16" s="20">
        <f>AVERAGE(C16:V16)</f>
        <v>53.998235294117649</v>
      </c>
    </row>
    <row r="17" spans="1:23" ht="20.100000000000001" customHeight="1" x14ac:dyDescent="0.25">
      <c r="A17" s="72"/>
      <c r="B17" s="5" t="s">
        <v>38</v>
      </c>
      <c r="C17" s="23">
        <v>50</v>
      </c>
      <c r="D17" s="2">
        <v>25</v>
      </c>
      <c r="E17" s="2">
        <v>57.69</v>
      </c>
      <c r="F17" s="9">
        <v>30.77</v>
      </c>
      <c r="G17" s="23"/>
      <c r="H17" s="2">
        <v>62.5</v>
      </c>
      <c r="I17" s="2"/>
      <c r="J17" s="2"/>
      <c r="K17" s="2"/>
      <c r="L17" s="2"/>
      <c r="M17" s="10"/>
      <c r="N17" s="116"/>
      <c r="O17" s="2">
        <v>65.790000000000006</v>
      </c>
      <c r="P17" s="2">
        <v>36.840000000000003</v>
      </c>
      <c r="Q17" s="2">
        <v>48.08</v>
      </c>
      <c r="R17" s="2">
        <v>87.5</v>
      </c>
      <c r="S17" s="2">
        <v>52.78</v>
      </c>
      <c r="T17" s="2">
        <v>44.23</v>
      </c>
      <c r="U17" s="2">
        <v>24.36</v>
      </c>
      <c r="V17" s="9">
        <v>51.72</v>
      </c>
      <c r="W17" s="20">
        <f>AVERAGE(C17:V17)</f>
        <v>49.02000000000001</v>
      </c>
    </row>
    <row r="18" spans="1:23" ht="20.100000000000001" customHeight="1" x14ac:dyDescent="0.25">
      <c r="A18" s="72"/>
      <c r="B18" s="5" t="s">
        <v>39</v>
      </c>
      <c r="C18" s="23">
        <v>45.24</v>
      </c>
      <c r="D18" s="2">
        <v>46.43</v>
      </c>
      <c r="E18" s="2">
        <v>24.56</v>
      </c>
      <c r="F18" s="9">
        <v>19.3</v>
      </c>
      <c r="G18" s="23"/>
      <c r="H18" s="2">
        <v>68.14</v>
      </c>
      <c r="I18" s="2"/>
      <c r="J18" s="2"/>
      <c r="K18" s="2">
        <v>44.78</v>
      </c>
      <c r="L18" s="2">
        <v>28.36</v>
      </c>
      <c r="M18" s="9"/>
      <c r="N18" s="116">
        <v>82.14</v>
      </c>
      <c r="O18" s="2">
        <v>50</v>
      </c>
      <c r="P18" s="2">
        <v>96.15</v>
      </c>
      <c r="Q18" s="2">
        <v>69.31</v>
      </c>
      <c r="R18" s="2">
        <v>63.84</v>
      </c>
      <c r="S18" s="2"/>
      <c r="T18" s="2">
        <v>44.8</v>
      </c>
      <c r="U18" s="2">
        <v>50.13</v>
      </c>
      <c r="V18" s="9">
        <v>59.65</v>
      </c>
      <c r="W18" s="20">
        <f>AVERAGE(C18:V18)</f>
        <v>52.855333333333334</v>
      </c>
    </row>
    <row r="19" spans="1:23" ht="20.100000000000001" customHeight="1" x14ac:dyDescent="0.25">
      <c r="A19" s="72"/>
      <c r="B19" s="5" t="s">
        <v>40</v>
      </c>
      <c r="C19" s="23">
        <v>48.68</v>
      </c>
      <c r="D19" s="2">
        <v>36.840000000000003</v>
      </c>
      <c r="E19" s="2">
        <v>38.46</v>
      </c>
      <c r="F19" s="9">
        <v>23.08</v>
      </c>
      <c r="G19" s="23"/>
      <c r="H19" s="2">
        <v>52.63</v>
      </c>
      <c r="I19" s="2">
        <v>76.09</v>
      </c>
      <c r="J19" s="2">
        <v>30.43</v>
      </c>
      <c r="K19" s="2">
        <v>30</v>
      </c>
      <c r="L19" s="2">
        <v>10</v>
      </c>
      <c r="M19" s="10"/>
      <c r="N19" s="116">
        <v>61.36</v>
      </c>
      <c r="O19" s="2">
        <v>65.56</v>
      </c>
      <c r="P19" s="2">
        <v>64.44</v>
      </c>
      <c r="Q19" s="2">
        <v>72.97</v>
      </c>
      <c r="R19" s="2">
        <v>76.87</v>
      </c>
      <c r="S19" s="2">
        <v>33.33</v>
      </c>
      <c r="T19" s="2">
        <v>50</v>
      </c>
      <c r="U19" s="2">
        <v>0</v>
      </c>
      <c r="V19" s="9">
        <v>54.41</v>
      </c>
      <c r="W19" s="20">
        <f>AVERAGE(C19:V19)</f>
        <v>45.841666666666669</v>
      </c>
    </row>
    <row r="20" spans="1:23" ht="20.100000000000001" customHeight="1" x14ac:dyDescent="0.25">
      <c r="A20" s="72"/>
      <c r="B20" s="5" t="s">
        <v>41</v>
      </c>
      <c r="C20" s="23">
        <v>51.85</v>
      </c>
      <c r="D20" s="2">
        <v>39.51</v>
      </c>
      <c r="E20" s="2">
        <v>69.14</v>
      </c>
      <c r="F20" s="9">
        <v>49.38</v>
      </c>
      <c r="G20" s="23"/>
      <c r="H20" s="2">
        <v>66.28</v>
      </c>
      <c r="I20" s="2">
        <v>75</v>
      </c>
      <c r="J20" s="2">
        <v>53.85</v>
      </c>
      <c r="K20" s="2">
        <v>72.22</v>
      </c>
      <c r="L20" s="2">
        <v>61.11</v>
      </c>
      <c r="M20" s="10"/>
      <c r="N20" s="116">
        <v>90.48</v>
      </c>
      <c r="O20" s="2">
        <v>67.95</v>
      </c>
      <c r="P20" s="2">
        <v>23.08</v>
      </c>
      <c r="Q20" s="2">
        <v>82.35</v>
      </c>
      <c r="R20" s="2">
        <v>70.88</v>
      </c>
      <c r="S20" s="2">
        <v>65.05</v>
      </c>
      <c r="T20" s="2">
        <v>53.68</v>
      </c>
      <c r="U20" s="2">
        <v>39.65</v>
      </c>
      <c r="V20" s="9">
        <v>50</v>
      </c>
      <c r="W20" s="20">
        <f>AVERAGE(C20:V20)</f>
        <v>60.081111111111113</v>
      </c>
    </row>
    <row r="21" spans="1:23" ht="20.100000000000001" customHeight="1" x14ac:dyDescent="0.25">
      <c r="A21" s="72"/>
      <c r="B21" s="5" t="s">
        <v>42</v>
      </c>
      <c r="C21" s="23">
        <v>26.09</v>
      </c>
      <c r="D21" s="2">
        <v>13.04</v>
      </c>
      <c r="E21" s="2">
        <v>21.43</v>
      </c>
      <c r="F21" s="9">
        <v>7.14</v>
      </c>
      <c r="G21" s="24"/>
      <c r="H21" s="2">
        <v>72.22</v>
      </c>
      <c r="I21" s="2">
        <v>84.78</v>
      </c>
      <c r="J21" s="2">
        <v>91.3</v>
      </c>
      <c r="K21" s="2"/>
      <c r="L21" s="2"/>
      <c r="M21" s="10"/>
      <c r="N21" s="116">
        <v>62.5</v>
      </c>
      <c r="O21" s="2"/>
      <c r="P21" s="2"/>
      <c r="Q21" s="2">
        <v>54.17</v>
      </c>
      <c r="R21" s="2">
        <v>34.78</v>
      </c>
      <c r="S21" s="2">
        <v>64.58</v>
      </c>
      <c r="T21" s="2">
        <v>38.64</v>
      </c>
      <c r="U21" s="2">
        <v>24.24</v>
      </c>
      <c r="V21" s="9">
        <v>67.86</v>
      </c>
      <c r="W21" s="20">
        <f>AVERAGE(C21:V21)</f>
        <v>47.340714285714292</v>
      </c>
    </row>
    <row r="22" spans="1:23" ht="20.100000000000001" customHeight="1" x14ac:dyDescent="0.25">
      <c r="A22" s="72"/>
      <c r="B22" s="5" t="s">
        <v>43</v>
      </c>
      <c r="C22" s="23">
        <v>40.869999999999997</v>
      </c>
      <c r="D22" s="2">
        <v>56.52</v>
      </c>
      <c r="E22" s="2">
        <v>78.67</v>
      </c>
      <c r="F22" s="9">
        <v>65.33</v>
      </c>
      <c r="G22" s="23">
        <v>54.55</v>
      </c>
      <c r="H22" s="2">
        <v>45.69</v>
      </c>
      <c r="I22" s="2">
        <v>89.83</v>
      </c>
      <c r="J22" s="2">
        <v>83.05</v>
      </c>
      <c r="K22" s="2">
        <v>62.16</v>
      </c>
      <c r="L22" s="2">
        <v>64.86</v>
      </c>
      <c r="M22" s="10"/>
      <c r="N22" s="116">
        <v>75</v>
      </c>
      <c r="O22" s="2">
        <v>66.98</v>
      </c>
      <c r="P22" s="2">
        <v>52.83</v>
      </c>
      <c r="Q22" s="2">
        <v>83.72</v>
      </c>
      <c r="R22" s="2">
        <v>71.849999999999994</v>
      </c>
      <c r="S22" s="2">
        <v>76.55</v>
      </c>
      <c r="T22" s="2">
        <v>74.599999999999994</v>
      </c>
      <c r="U22" s="2">
        <v>35.71</v>
      </c>
      <c r="V22" s="9">
        <v>73.91</v>
      </c>
      <c r="W22" s="20">
        <f>AVERAGE(C22:V22)</f>
        <v>65.930526315789479</v>
      </c>
    </row>
    <row r="23" spans="1:23" ht="20.100000000000001" customHeight="1" x14ac:dyDescent="0.25">
      <c r="A23" s="72"/>
      <c r="B23" s="5" t="s">
        <v>44</v>
      </c>
      <c r="C23" s="23">
        <v>61.68</v>
      </c>
      <c r="D23" s="2">
        <v>67.290000000000006</v>
      </c>
      <c r="E23" s="2">
        <v>34.82</v>
      </c>
      <c r="F23" s="9">
        <v>20.54</v>
      </c>
      <c r="G23" s="23"/>
      <c r="H23" s="2">
        <v>74.56</v>
      </c>
      <c r="I23" s="2">
        <v>70.45</v>
      </c>
      <c r="J23" s="2">
        <v>43.18</v>
      </c>
      <c r="K23" s="2">
        <v>28.26</v>
      </c>
      <c r="L23" s="2">
        <v>10.87</v>
      </c>
      <c r="M23" s="10"/>
      <c r="N23" s="116">
        <v>60.23</v>
      </c>
      <c r="O23" s="2">
        <v>69.61</v>
      </c>
      <c r="P23" s="2">
        <v>56.86</v>
      </c>
      <c r="Q23" s="2">
        <v>67.739999999999995</v>
      </c>
      <c r="R23" s="2">
        <v>60.2</v>
      </c>
      <c r="S23" s="2">
        <v>45.51</v>
      </c>
      <c r="T23" s="2">
        <v>45.67</v>
      </c>
      <c r="U23" s="2">
        <v>16.8</v>
      </c>
      <c r="V23" s="9">
        <v>59.05</v>
      </c>
      <c r="W23" s="20">
        <f>AVERAGE(C23:V23)</f>
        <v>49.628888888888888</v>
      </c>
    </row>
    <row r="24" spans="1:23" ht="20.100000000000001" customHeight="1" x14ac:dyDescent="0.25">
      <c r="A24" s="72"/>
      <c r="B24" s="5" t="s">
        <v>45</v>
      </c>
      <c r="C24" s="23">
        <v>14.29</v>
      </c>
      <c r="D24" s="2">
        <v>14.29</v>
      </c>
      <c r="E24" s="2">
        <v>22.22</v>
      </c>
      <c r="F24" s="9">
        <v>11.11</v>
      </c>
      <c r="G24" s="23">
        <v>38.89</v>
      </c>
      <c r="H24" s="2">
        <v>41.67</v>
      </c>
      <c r="I24" s="2"/>
      <c r="J24" s="2"/>
      <c r="K24" s="2"/>
      <c r="L24" s="2"/>
      <c r="M24" s="10"/>
      <c r="N24" s="117"/>
      <c r="O24" s="2"/>
      <c r="P24" s="2"/>
      <c r="Q24" s="2">
        <v>82.35</v>
      </c>
      <c r="R24" s="2">
        <v>55</v>
      </c>
      <c r="S24" s="2">
        <v>50</v>
      </c>
      <c r="T24" s="2">
        <v>76.47</v>
      </c>
      <c r="U24" s="2">
        <v>54.9</v>
      </c>
      <c r="V24" s="9">
        <v>42.86</v>
      </c>
      <c r="W24" s="20">
        <f>AVERAGE(C24:V24)</f>
        <v>42.004166666666663</v>
      </c>
    </row>
    <row r="25" spans="1:23" ht="20.100000000000001" customHeight="1" x14ac:dyDescent="0.25">
      <c r="A25" s="72"/>
      <c r="B25" s="5" t="s">
        <v>46</v>
      </c>
      <c r="C25" s="23">
        <v>64.91</v>
      </c>
      <c r="D25" s="2">
        <v>61.4</v>
      </c>
      <c r="E25" s="2">
        <v>64.52</v>
      </c>
      <c r="F25" s="9">
        <v>22.58</v>
      </c>
      <c r="G25" s="23">
        <v>36.36</v>
      </c>
      <c r="H25" s="2">
        <v>57.14</v>
      </c>
      <c r="I25" s="2">
        <v>92.31</v>
      </c>
      <c r="J25" s="2">
        <v>53.85</v>
      </c>
      <c r="K25" s="2"/>
      <c r="L25" s="2"/>
      <c r="M25" s="10"/>
      <c r="N25" s="117"/>
      <c r="O25" s="2">
        <v>76.319999999999993</v>
      </c>
      <c r="P25" s="2">
        <v>52.63</v>
      </c>
      <c r="Q25" s="2">
        <v>77.27</v>
      </c>
      <c r="R25" s="2">
        <v>57.5</v>
      </c>
      <c r="S25" s="2">
        <v>64.47</v>
      </c>
      <c r="T25" s="2">
        <v>42.11</v>
      </c>
      <c r="U25" s="2">
        <v>5.26</v>
      </c>
      <c r="V25" s="9">
        <v>33.33</v>
      </c>
      <c r="W25" s="20">
        <f>AVERAGE(C25:V25)</f>
        <v>53.872500000000002</v>
      </c>
    </row>
    <row r="26" spans="1:23" ht="20.100000000000001" customHeight="1" x14ac:dyDescent="0.25">
      <c r="A26" s="72"/>
      <c r="B26" s="5" t="s">
        <v>47</v>
      </c>
      <c r="C26" s="23"/>
      <c r="D26" s="2"/>
      <c r="E26" s="2"/>
      <c r="F26" s="9"/>
      <c r="G26" s="23"/>
      <c r="H26" s="2"/>
      <c r="I26" s="2"/>
      <c r="J26" s="2"/>
      <c r="K26" s="3"/>
      <c r="L26" s="3"/>
      <c r="M26" s="30"/>
      <c r="N26" s="117"/>
      <c r="O26" s="2"/>
      <c r="P26" s="2"/>
      <c r="Q26" s="2"/>
      <c r="R26" s="2"/>
      <c r="S26" s="2"/>
      <c r="T26" s="2"/>
      <c r="U26" s="2"/>
      <c r="V26" s="9"/>
      <c r="W26" s="20" t="e">
        <f>AVERAGE(C26:V26)</f>
        <v>#DIV/0!</v>
      </c>
    </row>
    <row r="27" spans="1:23" ht="20.100000000000001" customHeight="1" x14ac:dyDescent="0.25">
      <c r="A27" s="72"/>
      <c r="B27" s="5" t="s">
        <v>48</v>
      </c>
      <c r="C27" s="23">
        <v>50</v>
      </c>
      <c r="D27" s="2">
        <v>50</v>
      </c>
      <c r="E27" s="2">
        <v>69.23</v>
      </c>
      <c r="F27" s="9">
        <v>30.77</v>
      </c>
      <c r="G27" s="24"/>
      <c r="H27" s="2"/>
      <c r="I27" s="2"/>
      <c r="J27" s="2"/>
      <c r="K27" s="3"/>
      <c r="L27" s="3"/>
      <c r="M27" s="10"/>
      <c r="N27" s="117"/>
      <c r="O27" s="2">
        <v>83.33</v>
      </c>
      <c r="P27" s="2">
        <v>50</v>
      </c>
      <c r="Q27" s="2"/>
      <c r="R27" s="2">
        <v>66.67</v>
      </c>
      <c r="S27" s="2">
        <v>80.77</v>
      </c>
      <c r="T27" s="2">
        <v>33.33</v>
      </c>
      <c r="U27" s="2">
        <v>36.11</v>
      </c>
      <c r="V27" s="9">
        <v>66.67</v>
      </c>
      <c r="W27" s="20">
        <f>AVERAGE(C27:V27)</f>
        <v>56.08</v>
      </c>
    </row>
    <row r="28" spans="1:23" ht="20.100000000000001" customHeight="1" x14ac:dyDescent="0.25">
      <c r="A28" s="72"/>
      <c r="B28" s="5" t="s">
        <v>49</v>
      </c>
      <c r="C28" s="23">
        <v>55.07</v>
      </c>
      <c r="D28" s="2">
        <v>49.28</v>
      </c>
      <c r="E28" s="2">
        <v>48.94</v>
      </c>
      <c r="F28" s="9">
        <v>12.77</v>
      </c>
      <c r="G28" s="24"/>
      <c r="H28" s="2">
        <v>38.299999999999997</v>
      </c>
      <c r="I28" s="2">
        <v>66.67</v>
      </c>
      <c r="J28" s="2">
        <v>44.44</v>
      </c>
      <c r="K28" s="2"/>
      <c r="L28" s="2"/>
      <c r="M28" s="10"/>
      <c r="N28" s="116"/>
      <c r="O28" s="2">
        <v>50</v>
      </c>
      <c r="P28" s="2">
        <v>22.73</v>
      </c>
      <c r="Q28" s="2">
        <v>73.91</v>
      </c>
      <c r="R28" s="2">
        <v>75.38</v>
      </c>
      <c r="S28" s="2">
        <v>78.17</v>
      </c>
      <c r="T28" s="2">
        <v>56.94</v>
      </c>
      <c r="U28" s="2">
        <v>33.799999999999997</v>
      </c>
      <c r="V28" s="9">
        <v>68.37</v>
      </c>
      <c r="W28" s="20">
        <f>AVERAGE(C28:V28)</f>
        <v>51.651333333333326</v>
      </c>
    </row>
    <row r="29" spans="1:23" ht="20.100000000000001" customHeight="1" x14ac:dyDescent="0.25">
      <c r="A29" s="72"/>
      <c r="B29" s="5" t="s">
        <v>50</v>
      </c>
      <c r="C29" s="23"/>
      <c r="D29" s="2"/>
      <c r="E29" s="2"/>
      <c r="F29" s="9"/>
      <c r="G29" s="24"/>
      <c r="H29" s="2"/>
      <c r="I29" s="2"/>
      <c r="J29" s="2"/>
      <c r="K29" s="3"/>
      <c r="L29" s="3"/>
      <c r="M29" s="10"/>
      <c r="N29" s="117"/>
      <c r="O29" s="2"/>
      <c r="P29" s="2"/>
      <c r="Q29" s="2"/>
      <c r="R29" s="2"/>
      <c r="S29" s="2"/>
      <c r="T29" s="2"/>
      <c r="U29" s="2"/>
      <c r="V29" s="9"/>
      <c r="W29" s="20" t="e">
        <f>AVERAGE(C29:V29)</f>
        <v>#DIV/0!</v>
      </c>
    </row>
    <row r="30" spans="1:23" ht="20.100000000000001" customHeight="1" x14ac:dyDescent="0.25">
      <c r="A30" s="72"/>
      <c r="B30" s="5" t="s">
        <v>52</v>
      </c>
      <c r="C30" s="23">
        <v>64.17</v>
      </c>
      <c r="D30" s="2">
        <v>65</v>
      </c>
      <c r="E30" s="2">
        <v>60.81</v>
      </c>
      <c r="F30" s="9">
        <v>50</v>
      </c>
      <c r="G30" s="24"/>
      <c r="H30" s="2">
        <v>84.78</v>
      </c>
      <c r="I30" s="2">
        <v>73.91</v>
      </c>
      <c r="J30" s="2">
        <v>47.83</v>
      </c>
      <c r="K30" s="2">
        <v>37.5</v>
      </c>
      <c r="L30" s="2">
        <v>37.5</v>
      </c>
      <c r="M30" s="10"/>
      <c r="N30" s="117"/>
      <c r="O30" s="2">
        <v>76.09</v>
      </c>
      <c r="P30" s="2">
        <v>86.96</v>
      </c>
      <c r="Q30" s="2">
        <v>52.33</v>
      </c>
      <c r="R30" s="2">
        <v>57.06</v>
      </c>
      <c r="S30" s="2">
        <v>63.28</v>
      </c>
      <c r="T30" s="2">
        <v>67</v>
      </c>
      <c r="U30" s="2">
        <v>33.33</v>
      </c>
      <c r="V30" s="9">
        <v>65.67</v>
      </c>
      <c r="W30" s="20">
        <f>AVERAGE(C30:V30)</f>
        <v>60.189411764705881</v>
      </c>
    </row>
    <row r="31" spans="1:23" ht="20.100000000000001" customHeight="1" x14ac:dyDescent="0.25">
      <c r="A31" s="72"/>
      <c r="B31" s="5" t="s">
        <v>51</v>
      </c>
      <c r="C31" s="23">
        <v>37.96</v>
      </c>
      <c r="D31" s="2">
        <v>30.56</v>
      </c>
      <c r="E31" s="2">
        <v>58.44</v>
      </c>
      <c r="F31" s="9">
        <v>24.68</v>
      </c>
      <c r="G31" s="23">
        <v>85.42</v>
      </c>
      <c r="H31" s="2">
        <v>69.09</v>
      </c>
      <c r="I31" s="2">
        <v>96</v>
      </c>
      <c r="J31" s="2">
        <v>80</v>
      </c>
      <c r="K31" s="2">
        <v>70</v>
      </c>
      <c r="L31" s="2">
        <v>45</v>
      </c>
      <c r="M31" s="9">
        <v>0</v>
      </c>
      <c r="N31" s="116"/>
      <c r="O31" s="2">
        <v>82.14</v>
      </c>
      <c r="P31" s="2">
        <v>83.93</v>
      </c>
      <c r="Q31" s="2">
        <v>91.54</v>
      </c>
      <c r="R31" s="2">
        <v>70.64</v>
      </c>
      <c r="S31" s="2">
        <v>67.81</v>
      </c>
      <c r="T31" s="2">
        <v>62.9</v>
      </c>
      <c r="U31" s="2">
        <v>19.89</v>
      </c>
      <c r="V31" s="9">
        <v>41.3</v>
      </c>
      <c r="W31" s="20">
        <f>AVERAGE(N31:V31)</f>
        <v>65.018749999999997</v>
      </c>
    </row>
    <row r="32" spans="1:23" ht="20.100000000000001" customHeight="1" thickBot="1" x14ac:dyDescent="0.3">
      <c r="A32" s="73"/>
      <c r="B32" s="60" t="s">
        <v>53</v>
      </c>
      <c r="C32" s="25">
        <v>54.55</v>
      </c>
      <c r="D32" s="11">
        <v>36.36</v>
      </c>
      <c r="E32" s="11">
        <v>50</v>
      </c>
      <c r="F32" s="16">
        <v>33.33</v>
      </c>
      <c r="G32" s="25"/>
      <c r="H32" s="11"/>
      <c r="I32" s="11"/>
      <c r="J32" s="11"/>
      <c r="K32" s="11"/>
      <c r="L32" s="11"/>
      <c r="M32" s="13"/>
      <c r="N32" s="119"/>
      <c r="O32" s="11"/>
      <c r="P32" s="11"/>
      <c r="Q32" s="11">
        <v>87.5</v>
      </c>
      <c r="R32" s="11">
        <v>80</v>
      </c>
      <c r="S32" s="11">
        <v>71.88</v>
      </c>
      <c r="T32" s="11">
        <v>66.67</v>
      </c>
      <c r="U32" s="11">
        <v>33.33</v>
      </c>
      <c r="V32" s="16">
        <v>33.33</v>
      </c>
      <c r="W32" s="20">
        <f>AVERAGE(G32:V32)</f>
        <v>62.118333333333332</v>
      </c>
    </row>
    <row r="33" spans="1:23" ht="20.100000000000001" customHeight="1" thickBot="1" x14ac:dyDescent="0.3">
      <c r="A33" s="6"/>
      <c r="B33" s="57"/>
      <c r="C33" s="26"/>
      <c r="D33" s="6"/>
      <c r="E33" s="6"/>
      <c r="F33" s="27"/>
      <c r="G33" s="26"/>
      <c r="H33" s="6"/>
      <c r="I33" s="6"/>
      <c r="J33" s="6"/>
      <c r="K33" s="6"/>
      <c r="L33" s="6"/>
      <c r="M33" s="27"/>
      <c r="N33" s="26"/>
      <c r="O33" s="6"/>
      <c r="P33" s="6"/>
      <c r="Q33" s="6"/>
      <c r="R33" s="6"/>
      <c r="S33" s="6"/>
      <c r="T33" s="6"/>
      <c r="U33" s="6"/>
      <c r="V33" s="27"/>
      <c r="W33" s="18"/>
    </row>
    <row r="34" spans="1:23" ht="20.100000000000001" customHeight="1" x14ac:dyDescent="0.25">
      <c r="A34" s="65" t="s">
        <v>56</v>
      </c>
      <c r="B34" s="58" t="s">
        <v>83</v>
      </c>
      <c r="C34" s="22">
        <v>42.55</v>
      </c>
      <c r="D34" s="7">
        <v>44.68</v>
      </c>
      <c r="E34" s="7">
        <v>52.38</v>
      </c>
      <c r="F34" s="8">
        <v>21.43</v>
      </c>
      <c r="G34" s="22"/>
      <c r="H34" s="7">
        <v>68.180000000000007</v>
      </c>
      <c r="I34" s="7">
        <v>100</v>
      </c>
      <c r="J34" s="7">
        <v>78.95</v>
      </c>
      <c r="K34" s="7">
        <v>31.58</v>
      </c>
      <c r="L34" s="7">
        <v>36.840000000000003</v>
      </c>
      <c r="M34" s="8">
        <v>75</v>
      </c>
      <c r="N34" s="22">
        <v>100</v>
      </c>
      <c r="O34" s="7">
        <v>65</v>
      </c>
      <c r="P34" s="7">
        <v>60</v>
      </c>
      <c r="Q34" s="7">
        <v>91.67</v>
      </c>
      <c r="R34" s="7">
        <v>93.27</v>
      </c>
      <c r="S34" s="7">
        <v>48.31</v>
      </c>
      <c r="T34" s="7">
        <v>61.36</v>
      </c>
      <c r="U34" s="7">
        <v>31.31</v>
      </c>
      <c r="V34" s="8">
        <v>79.41</v>
      </c>
      <c r="W34" s="19">
        <f>AVERAGE(C34:V34)</f>
        <v>62.206315789473678</v>
      </c>
    </row>
    <row r="35" spans="1:23" ht="20.100000000000001" customHeight="1" x14ac:dyDescent="0.25">
      <c r="A35" s="66"/>
      <c r="B35" s="5" t="s">
        <v>84</v>
      </c>
      <c r="C35" s="23">
        <v>26.67</v>
      </c>
      <c r="D35" s="2">
        <v>40</v>
      </c>
      <c r="E35" s="2">
        <v>0</v>
      </c>
      <c r="F35" s="9">
        <v>0</v>
      </c>
      <c r="G35" s="23"/>
      <c r="H35" s="2">
        <v>95</v>
      </c>
      <c r="I35" s="2"/>
      <c r="J35" s="2"/>
      <c r="K35" s="2"/>
      <c r="L35" s="2"/>
      <c r="M35" s="9"/>
      <c r="N35" s="23"/>
      <c r="O35" s="2">
        <v>65.63</v>
      </c>
      <c r="P35" s="2">
        <v>50</v>
      </c>
      <c r="Q35" s="2"/>
      <c r="R35" s="2">
        <v>36.67</v>
      </c>
      <c r="S35" s="2">
        <v>47.62</v>
      </c>
      <c r="T35" s="2">
        <v>19.440000000000001</v>
      </c>
      <c r="U35" s="2">
        <v>9.26</v>
      </c>
      <c r="V35" s="9">
        <v>33.33</v>
      </c>
      <c r="W35" s="20">
        <f>AVERAGE(C35:V35)</f>
        <v>35.301666666666669</v>
      </c>
    </row>
    <row r="36" spans="1:23" ht="20.100000000000001" customHeight="1" x14ac:dyDescent="0.25">
      <c r="A36" s="66"/>
      <c r="B36" s="5" t="s">
        <v>85</v>
      </c>
      <c r="C36" s="23">
        <v>53.85</v>
      </c>
      <c r="D36" s="2">
        <v>56.41</v>
      </c>
      <c r="E36" s="2">
        <v>34.479999999999997</v>
      </c>
      <c r="F36" s="9">
        <v>6.9</v>
      </c>
      <c r="G36" s="23"/>
      <c r="H36" s="2">
        <v>56.67</v>
      </c>
      <c r="I36" s="2"/>
      <c r="J36" s="2"/>
      <c r="K36" s="2"/>
      <c r="L36" s="2"/>
      <c r="M36" s="9">
        <v>66.67</v>
      </c>
      <c r="N36" s="23">
        <v>100</v>
      </c>
      <c r="O36" s="2">
        <v>73.53</v>
      </c>
      <c r="P36" s="2">
        <v>41.18</v>
      </c>
      <c r="Q36" s="2">
        <v>57.5</v>
      </c>
      <c r="R36" s="2">
        <v>57.14</v>
      </c>
      <c r="S36" s="2">
        <v>62.86</v>
      </c>
      <c r="T36" s="2">
        <v>47.73</v>
      </c>
      <c r="U36" s="2">
        <v>28.03</v>
      </c>
      <c r="V36" s="9">
        <v>50</v>
      </c>
      <c r="W36" s="20">
        <f>AVERAGE(C36:V36)</f>
        <v>52.863333333333337</v>
      </c>
    </row>
    <row r="37" spans="1:23" ht="20.100000000000001" customHeight="1" x14ac:dyDescent="0.25">
      <c r="A37" s="66"/>
      <c r="B37" s="5" t="s">
        <v>86</v>
      </c>
      <c r="C37" s="23">
        <v>51.85</v>
      </c>
      <c r="D37" s="2">
        <v>46.3</v>
      </c>
      <c r="E37" s="2">
        <v>46.34</v>
      </c>
      <c r="F37" s="9">
        <v>21.95</v>
      </c>
      <c r="G37" s="23">
        <v>45</v>
      </c>
      <c r="H37" s="2">
        <v>93.18</v>
      </c>
      <c r="I37" s="2">
        <v>92.11</v>
      </c>
      <c r="J37" s="2">
        <v>42.11</v>
      </c>
      <c r="K37" s="2">
        <v>45</v>
      </c>
      <c r="L37" s="2">
        <v>40</v>
      </c>
      <c r="M37" s="9"/>
      <c r="N37" s="23"/>
      <c r="O37" s="2">
        <v>67.069999999999993</v>
      </c>
      <c r="P37" s="2">
        <v>51.22</v>
      </c>
      <c r="Q37" s="2">
        <v>78.75</v>
      </c>
      <c r="R37" s="2">
        <v>73.64</v>
      </c>
      <c r="S37" s="2">
        <v>63.24</v>
      </c>
      <c r="T37" s="2">
        <v>76.150000000000006</v>
      </c>
      <c r="U37" s="2">
        <v>66.67</v>
      </c>
      <c r="V37" s="9">
        <v>69.319999999999993</v>
      </c>
      <c r="W37" s="20">
        <f>AVERAGE(C37:V37)</f>
        <v>59.438888888888897</v>
      </c>
    </row>
    <row r="38" spans="1:23" ht="20.100000000000001" customHeight="1" x14ac:dyDescent="0.25">
      <c r="A38" s="66"/>
      <c r="B38" s="5" t="s">
        <v>87</v>
      </c>
      <c r="C38" s="23">
        <v>85.71</v>
      </c>
      <c r="D38" s="2">
        <v>64.290000000000006</v>
      </c>
      <c r="E38" s="2">
        <v>12.5</v>
      </c>
      <c r="F38" s="9">
        <v>12.5</v>
      </c>
      <c r="G38" s="23">
        <v>50</v>
      </c>
      <c r="H38" s="2"/>
      <c r="I38" s="2"/>
      <c r="J38" s="2"/>
      <c r="K38" s="2"/>
      <c r="L38" s="2"/>
      <c r="M38" s="9"/>
      <c r="N38" s="23">
        <v>100</v>
      </c>
      <c r="O38" s="2">
        <v>82.14</v>
      </c>
      <c r="P38" s="2">
        <v>50</v>
      </c>
      <c r="Q38" s="2">
        <v>90.91</v>
      </c>
      <c r="R38" s="2">
        <v>75</v>
      </c>
      <c r="S38" s="2">
        <v>65</v>
      </c>
      <c r="T38" s="2">
        <v>45.45</v>
      </c>
      <c r="U38" s="2">
        <v>33.33</v>
      </c>
      <c r="V38" s="9">
        <v>0</v>
      </c>
      <c r="W38" s="20">
        <f>AVERAGE(C38:V38)</f>
        <v>54.773571428571429</v>
      </c>
    </row>
    <row r="39" spans="1:23" ht="20.100000000000001" customHeight="1" x14ac:dyDescent="0.25">
      <c r="A39" s="66"/>
      <c r="B39" s="5" t="s">
        <v>88</v>
      </c>
      <c r="C39" s="23">
        <v>33.33</v>
      </c>
      <c r="D39" s="2">
        <v>33.33</v>
      </c>
      <c r="E39" s="2"/>
      <c r="F39" s="9"/>
      <c r="G39" s="23">
        <v>55</v>
      </c>
      <c r="H39" s="2"/>
      <c r="I39" s="2"/>
      <c r="J39" s="2"/>
      <c r="K39" s="2"/>
      <c r="L39" s="2"/>
      <c r="M39" s="10"/>
      <c r="N39" s="23"/>
      <c r="O39" s="2">
        <v>73.33</v>
      </c>
      <c r="P39" s="2">
        <v>80</v>
      </c>
      <c r="Q39" s="2">
        <v>77.78</v>
      </c>
      <c r="R39" s="2">
        <v>54.17</v>
      </c>
      <c r="S39" s="2">
        <v>45.45</v>
      </c>
      <c r="T39" s="2">
        <v>36.36</v>
      </c>
      <c r="U39" s="2">
        <v>9.09</v>
      </c>
      <c r="V39" s="9">
        <v>100</v>
      </c>
      <c r="W39" s="20">
        <f>AVERAGE(C39:V39)</f>
        <v>54.349090909090904</v>
      </c>
    </row>
    <row r="40" spans="1:23" ht="20.100000000000001" customHeight="1" x14ac:dyDescent="0.25">
      <c r="A40" s="66"/>
      <c r="B40" s="5" t="s">
        <v>89</v>
      </c>
      <c r="C40" s="23">
        <v>60</v>
      </c>
      <c r="D40" s="2">
        <v>50</v>
      </c>
      <c r="E40" s="2">
        <v>25</v>
      </c>
      <c r="F40" s="9">
        <v>10</v>
      </c>
      <c r="G40" s="23"/>
      <c r="H40" s="2"/>
      <c r="I40" s="2">
        <v>91.3</v>
      </c>
      <c r="J40" s="2">
        <v>73.91</v>
      </c>
      <c r="K40" s="2"/>
      <c r="L40" s="2"/>
      <c r="M40" s="10"/>
      <c r="N40" s="23">
        <v>50</v>
      </c>
      <c r="O40" s="2"/>
      <c r="P40" s="2"/>
      <c r="Q40" s="2">
        <v>80.95</v>
      </c>
      <c r="R40" s="2">
        <v>65.91</v>
      </c>
      <c r="S40" s="2">
        <v>46.88</v>
      </c>
      <c r="T40" s="2">
        <v>43.75</v>
      </c>
      <c r="U40" s="2">
        <v>29.17</v>
      </c>
      <c r="V40" s="9">
        <v>37.5</v>
      </c>
      <c r="W40" s="20">
        <f>AVERAGE(C40:V40)</f>
        <v>51.105384615384615</v>
      </c>
    </row>
    <row r="41" spans="1:23" ht="20.100000000000001" customHeight="1" x14ac:dyDescent="0.25">
      <c r="A41" s="66"/>
      <c r="B41" s="5" t="s">
        <v>90</v>
      </c>
      <c r="C41" s="23">
        <v>59.46</v>
      </c>
      <c r="D41" s="2">
        <v>54.05</v>
      </c>
      <c r="E41" s="2">
        <v>52.17</v>
      </c>
      <c r="F41" s="9">
        <v>34.78</v>
      </c>
      <c r="G41" s="24"/>
      <c r="H41" s="2">
        <v>23.33</v>
      </c>
      <c r="I41" s="2"/>
      <c r="J41" s="2"/>
      <c r="K41" s="2">
        <v>44.44</v>
      </c>
      <c r="L41" s="2">
        <v>44.44</v>
      </c>
      <c r="M41" s="10"/>
      <c r="N41" s="23">
        <v>57.14</v>
      </c>
      <c r="O41" s="2">
        <v>68.75</v>
      </c>
      <c r="P41" s="2">
        <v>62.5</v>
      </c>
      <c r="Q41" s="2">
        <v>78.569999999999993</v>
      </c>
      <c r="R41" s="2">
        <v>48.61</v>
      </c>
      <c r="S41" s="2">
        <v>72.86</v>
      </c>
      <c r="T41" s="2">
        <v>69.569999999999993</v>
      </c>
      <c r="U41" s="2">
        <v>34.78</v>
      </c>
      <c r="V41" s="9">
        <v>45.65</v>
      </c>
      <c r="W41" s="20">
        <f>AVERAGE(C41:V41)</f>
        <v>53.193750000000001</v>
      </c>
    </row>
    <row r="42" spans="1:23" ht="20.100000000000001" customHeight="1" x14ac:dyDescent="0.25">
      <c r="A42" s="66"/>
      <c r="B42" s="5" t="s">
        <v>91</v>
      </c>
      <c r="C42" s="23">
        <v>40</v>
      </c>
      <c r="D42" s="2">
        <v>32.5</v>
      </c>
      <c r="E42" s="2">
        <v>15.15</v>
      </c>
      <c r="F42" s="9">
        <v>21.21</v>
      </c>
      <c r="G42" s="24"/>
      <c r="H42" s="2">
        <v>80.56</v>
      </c>
      <c r="I42" s="2">
        <v>60.53</v>
      </c>
      <c r="J42" s="2">
        <v>47.37</v>
      </c>
      <c r="K42" s="2">
        <v>58.33</v>
      </c>
      <c r="L42" s="2">
        <v>0</v>
      </c>
      <c r="M42" s="9"/>
      <c r="N42" s="24"/>
      <c r="O42" s="2">
        <v>80</v>
      </c>
      <c r="P42" s="2">
        <v>40</v>
      </c>
      <c r="Q42" s="2">
        <v>60</v>
      </c>
      <c r="R42" s="2">
        <v>63.75</v>
      </c>
      <c r="S42" s="2">
        <v>45.45</v>
      </c>
      <c r="T42" s="2">
        <v>56.94</v>
      </c>
      <c r="U42" s="2">
        <v>25.93</v>
      </c>
      <c r="V42" s="9">
        <v>68.569999999999993</v>
      </c>
      <c r="W42" s="20">
        <f>AVERAGE(C42:V42)</f>
        <v>46.840588235294113</v>
      </c>
    </row>
    <row r="43" spans="1:23" ht="20.100000000000001" customHeight="1" x14ac:dyDescent="0.25">
      <c r="A43" s="66"/>
      <c r="B43" s="5" t="s">
        <v>92</v>
      </c>
      <c r="C43" s="23">
        <v>21.95</v>
      </c>
      <c r="D43" s="2">
        <v>7.32</v>
      </c>
      <c r="E43" s="2">
        <v>71.430000000000007</v>
      </c>
      <c r="F43" s="9">
        <v>51.43</v>
      </c>
      <c r="G43" s="23">
        <v>100</v>
      </c>
      <c r="H43" s="2">
        <v>57.14</v>
      </c>
      <c r="I43" s="2">
        <v>70.83</v>
      </c>
      <c r="J43" s="2">
        <v>70.83</v>
      </c>
      <c r="K43" s="2"/>
      <c r="L43" s="2"/>
      <c r="M43" s="9">
        <v>10</v>
      </c>
      <c r="N43" s="24"/>
      <c r="O43" s="2">
        <v>85.42</v>
      </c>
      <c r="P43" s="2">
        <v>70.83</v>
      </c>
      <c r="Q43" s="2"/>
      <c r="R43" s="2">
        <v>69.77</v>
      </c>
      <c r="S43" s="2">
        <v>48.68</v>
      </c>
      <c r="T43" s="2">
        <v>69.319999999999993</v>
      </c>
      <c r="U43" s="2">
        <v>29.55</v>
      </c>
      <c r="V43" s="9">
        <v>58.82</v>
      </c>
      <c r="W43" s="20">
        <f>AVERAGE(C43:V43)</f>
        <v>55.832499999999989</v>
      </c>
    </row>
    <row r="44" spans="1:23" ht="20.100000000000001" customHeight="1" x14ac:dyDescent="0.25">
      <c r="A44" s="66"/>
      <c r="B44" s="5" t="s">
        <v>93</v>
      </c>
      <c r="C44" s="23">
        <v>50</v>
      </c>
      <c r="D44" s="2">
        <v>50</v>
      </c>
      <c r="E44" s="2">
        <v>38.46</v>
      </c>
      <c r="F44" s="9">
        <v>46.15</v>
      </c>
      <c r="G44" s="24"/>
      <c r="H44" s="2">
        <v>45.83</v>
      </c>
      <c r="I44" s="2">
        <v>96.15</v>
      </c>
      <c r="J44" s="2">
        <v>100</v>
      </c>
      <c r="K44" s="3"/>
      <c r="L44" s="3"/>
      <c r="M44" s="10"/>
      <c r="N44" s="24"/>
      <c r="O44" s="2"/>
      <c r="P44" s="2"/>
      <c r="Q44" s="2">
        <v>100</v>
      </c>
      <c r="R44" s="2">
        <v>70.83</v>
      </c>
      <c r="S44" s="2">
        <v>55</v>
      </c>
      <c r="T44" s="2">
        <v>68.180000000000007</v>
      </c>
      <c r="U44" s="2">
        <v>9.09</v>
      </c>
      <c r="V44" s="9">
        <v>54.55</v>
      </c>
      <c r="W44" s="20">
        <f>AVERAGE(C44:V44)</f>
        <v>60.326153846153858</v>
      </c>
    </row>
    <row r="45" spans="1:23" ht="20.100000000000001" customHeight="1" thickBot="1" x14ac:dyDescent="0.3">
      <c r="A45" s="67"/>
      <c r="B45" s="59" t="s">
        <v>94</v>
      </c>
      <c r="C45" s="25">
        <v>64.709999999999994</v>
      </c>
      <c r="D45" s="11">
        <v>23.53</v>
      </c>
      <c r="E45" s="11">
        <v>38.46</v>
      </c>
      <c r="F45" s="16">
        <v>0</v>
      </c>
      <c r="G45" s="25"/>
      <c r="H45" s="11"/>
      <c r="I45" s="11"/>
      <c r="J45" s="11"/>
      <c r="K45" s="11">
        <v>86.67</v>
      </c>
      <c r="L45" s="11">
        <v>33.33</v>
      </c>
      <c r="M45" s="13"/>
      <c r="N45" s="29"/>
      <c r="O45" s="11"/>
      <c r="P45" s="11"/>
      <c r="Q45" s="11">
        <v>71.430000000000007</v>
      </c>
      <c r="R45" s="11">
        <v>57.89</v>
      </c>
      <c r="S45" s="11">
        <v>90.63</v>
      </c>
      <c r="T45" s="11">
        <v>71.430000000000007</v>
      </c>
      <c r="U45" s="11">
        <v>59.52</v>
      </c>
      <c r="V45" s="16">
        <v>57.14</v>
      </c>
      <c r="W45" s="21">
        <f>AVERAGE(C45:V45)</f>
        <v>54.56166666666666</v>
      </c>
    </row>
    <row r="46" spans="1:23" ht="20.100000000000001" customHeight="1" thickBot="1" x14ac:dyDescent="0.3">
      <c r="A46" s="6"/>
      <c r="B46" s="57"/>
      <c r="C46" s="26"/>
      <c r="D46" s="6"/>
      <c r="E46" s="6"/>
      <c r="F46" s="27"/>
      <c r="G46" s="26"/>
      <c r="H46" s="6"/>
      <c r="I46" s="6"/>
      <c r="J46" s="6"/>
      <c r="K46" s="6"/>
      <c r="L46" s="6"/>
      <c r="M46" s="27"/>
      <c r="N46" s="31"/>
      <c r="O46" s="6"/>
      <c r="P46" s="6"/>
      <c r="Q46" s="6"/>
      <c r="R46" s="6"/>
      <c r="S46" s="6"/>
      <c r="T46" s="6"/>
      <c r="U46" s="6"/>
      <c r="V46" s="27"/>
      <c r="W46" s="18"/>
    </row>
    <row r="47" spans="1:23" ht="20.100000000000001" customHeight="1" x14ac:dyDescent="0.25">
      <c r="A47" s="65" t="s">
        <v>57</v>
      </c>
      <c r="B47" s="58" t="s">
        <v>95</v>
      </c>
      <c r="C47" s="22">
        <v>47.27</v>
      </c>
      <c r="D47" s="7">
        <v>34.549999999999997</v>
      </c>
      <c r="E47" s="7">
        <v>50</v>
      </c>
      <c r="F47" s="8">
        <v>30</v>
      </c>
      <c r="G47" s="22"/>
      <c r="H47" s="7">
        <v>73.44</v>
      </c>
      <c r="I47" s="7">
        <v>84.62</v>
      </c>
      <c r="J47" s="7">
        <v>46.15</v>
      </c>
      <c r="K47" s="7">
        <v>50</v>
      </c>
      <c r="L47" s="7">
        <v>75</v>
      </c>
      <c r="M47" s="17"/>
      <c r="N47" s="118"/>
      <c r="O47" s="7">
        <v>62.5</v>
      </c>
      <c r="P47" s="7">
        <v>50</v>
      </c>
      <c r="Q47" s="7">
        <v>50</v>
      </c>
      <c r="R47" s="7">
        <v>69.12</v>
      </c>
      <c r="S47" s="7">
        <v>49.17</v>
      </c>
      <c r="T47" s="7">
        <v>62.79</v>
      </c>
      <c r="U47" s="7">
        <v>27.13</v>
      </c>
      <c r="V47" s="8">
        <v>74.53</v>
      </c>
      <c r="W47" s="19">
        <f>AVERAGE(C47:V47)</f>
        <v>55.07470588235293</v>
      </c>
    </row>
    <row r="48" spans="1:23" ht="20.100000000000001" customHeight="1" x14ac:dyDescent="0.25">
      <c r="A48" s="66"/>
      <c r="B48" s="5" t="s">
        <v>96</v>
      </c>
      <c r="C48" s="23">
        <v>67.650000000000006</v>
      </c>
      <c r="D48" s="2">
        <v>38.24</v>
      </c>
      <c r="E48" s="2">
        <v>36.67</v>
      </c>
      <c r="F48" s="9">
        <v>20</v>
      </c>
      <c r="G48" s="24"/>
      <c r="H48" s="2">
        <v>92.86</v>
      </c>
      <c r="I48" s="2">
        <v>91.18</v>
      </c>
      <c r="J48" s="2">
        <v>88.24</v>
      </c>
      <c r="K48" s="2"/>
      <c r="L48" s="2"/>
      <c r="M48" s="9"/>
      <c r="N48" s="116"/>
      <c r="O48" s="2">
        <v>100</v>
      </c>
      <c r="P48" s="2">
        <v>88.24</v>
      </c>
      <c r="Q48" s="2">
        <v>100</v>
      </c>
      <c r="R48" s="2">
        <v>65.28</v>
      </c>
      <c r="S48" s="2">
        <v>81.67</v>
      </c>
      <c r="T48" s="2">
        <v>88.71</v>
      </c>
      <c r="U48" s="2">
        <v>39.78</v>
      </c>
      <c r="V48" s="9">
        <v>82.69</v>
      </c>
      <c r="W48" s="20">
        <f>AVERAGE(C48:V48)</f>
        <v>72.080666666666673</v>
      </c>
    </row>
    <row r="49" spans="1:23" ht="20.100000000000001" customHeight="1" x14ac:dyDescent="0.25">
      <c r="A49" s="66"/>
      <c r="B49" s="5" t="s">
        <v>97</v>
      </c>
      <c r="C49" s="23">
        <v>27.27</v>
      </c>
      <c r="D49" s="2">
        <v>27.27</v>
      </c>
      <c r="E49" s="2">
        <v>42.86</v>
      </c>
      <c r="F49" s="9">
        <v>0</v>
      </c>
      <c r="G49" s="23"/>
      <c r="H49" s="2"/>
      <c r="I49" s="2"/>
      <c r="J49" s="2"/>
      <c r="K49" s="2"/>
      <c r="L49" s="2"/>
      <c r="M49" s="10"/>
      <c r="N49" s="117"/>
      <c r="O49" s="2"/>
      <c r="P49" s="2"/>
      <c r="Q49" s="2">
        <v>96.67</v>
      </c>
      <c r="R49" s="2">
        <v>83.33</v>
      </c>
      <c r="S49" s="2">
        <v>62.5</v>
      </c>
      <c r="T49" s="2">
        <v>75</v>
      </c>
      <c r="U49" s="2">
        <v>23.81</v>
      </c>
      <c r="V49" s="9">
        <v>59.38</v>
      </c>
      <c r="W49" s="20">
        <f>AVERAGE(C49:V49)</f>
        <v>49.808999999999997</v>
      </c>
    </row>
    <row r="50" spans="1:23" ht="20.100000000000001" customHeight="1" x14ac:dyDescent="0.25">
      <c r="A50" s="66"/>
      <c r="B50" s="5" t="s">
        <v>98</v>
      </c>
      <c r="C50" s="23">
        <v>50</v>
      </c>
      <c r="D50" s="2">
        <v>25</v>
      </c>
      <c r="E50" s="2">
        <v>100</v>
      </c>
      <c r="F50" s="9">
        <v>77.78</v>
      </c>
      <c r="G50" s="23"/>
      <c r="H50" s="2">
        <v>62.5</v>
      </c>
      <c r="I50" s="2"/>
      <c r="J50" s="2"/>
      <c r="K50" s="2"/>
      <c r="L50" s="2"/>
      <c r="M50" s="10"/>
      <c r="N50" s="117"/>
      <c r="O50" s="2"/>
      <c r="P50" s="2"/>
      <c r="Q50" s="2"/>
      <c r="R50" s="2">
        <v>50</v>
      </c>
      <c r="S50" s="2">
        <v>75</v>
      </c>
      <c r="T50" s="2">
        <v>43.75</v>
      </c>
      <c r="U50" s="2">
        <v>20.83</v>
      </c>
      <c r="V50" s="9">
        <v>33.33</v>
      </c>
      <c r="W50" s="20">
        <f>AVERAGE(C50:V50)</f>
        <v>53.818999999999996</v>
      </c>
    </row>
    <row r="51" spans="1:23" ht="20.100000000000001" customHeight="1" x14ac:dyDescent="0.25">
      <c r="A51" s="66"/>
      <c r="B51" s="5" t="s">
        <v>99</v>
      </c>
      <c r="C51" s="23">
        <v>46.88</v>
      </c>
      <c r="D51" s="2">
        <v>50</v>
      </c>
      <c r="E51" s="2">
        <v>9.09</v>
      </c>
      <c r="F51" s="9">
        <v>27.27</v>
      </c>
      <c r="G51" s="24"/>
      <c r="H51" s="2">
        <v>41.67</v>
      </c>
      <c r="I51" s="2">
        <v>53.85</v>
      </c>
      <c r="J51" s="2">
        <v>46.15</v>
      </c>
      <c r="K51" s="2">
        <v>6.67</v>
      </c>
      <c r="L51" s="2">
        <v>0</v>
      </c>
      <c r="M51" s="10"/>
      <c r="N51" s="117"/>
      <c r="O51" s="2">
        <v>95.83</v>
      </c>
      <c r="P51" s="2">
        <v>83.33</v>
      </c>
      <c r="Q51" s="2">
        <v>100</v>
      </c>
      <c r="R51" s="2">
        <v>82.35</v>
      </c>
      <c r="S51" s="2">
        <v>50</v>
      </c>
      <c r="T51" s="2">
        <v>27.42</v>
      </c>
      <c r="U51" s="2">
        <v>9.68</v>
      </c>
      <c r="V51" s="9">
        <v>18</v>
      </c>
      <c r="W51" s="20">
        <f>AVERAGE(C51:V51)</f>
        <v>44.011176470588232</v>
      </c>
    </row>
    <row r="52" spans="1:23" ht="20.100000000000001" customHeight="1" x14ac:dyDescent="0.25">
      <c r="A52" s="66"/>
      <c r="B52" s="5" t="s">
        <v>100</v>
      </c>
      <c r="C52" s="23">
        <v>45.45</v>
      </c>
      <c r="D52" s="2">
        <v>18.18</v>
      </c>
      <c r="E52" s="2">
        <v>70</v>
      </c>
      <c r="F52" s="9">
        <v>43.33</v>
      </c>
      <c r="G52" s="23">
        <v>71.88</v>
      </c>
      <c r="H52" s="2">
        <v>91.18</v>
      </c>
      <c r="I52" s="2">
        <v>77.78</v>
      </c>
      <c r="J52" s="2">
        <v>66.67</v>
      </c>
      <c r="K52" s="2">
        <v>41.67</v>
      </c>
      <c r="L52" s="2">
        <v>0</v>
      </c>
      <c r="M52" s="10"/>
      <c r="N52" s="117"/>
      <c r="O52" s="2">
        <v>30.77</v>
      </c>
      <c r="P52" s="2">
        <v>30.77</v>
      </c>
      <c r="Q52" s="2">
        <v>50</v>
      </c>
      <c r="R52" s="2">
        <v>70.83</v>
      </c>
      <c r="S52" s="2">
        <v>53.85</v>
      </c>
      <c r="T52" s="2">
        <v>56.25</v>
      </c>
      <c r="U52" s="2">
        <v>25</v>
      </c>
      <c r="V52" s="9">
        <v>25.86</v>
      </c>
      <c r="W52" s="20">
        <f>AVERAGE(C52:V52)</f>
        <v>48.303888888888892</v>
      </c>
    </row>
    <row r="53" spans="1:23" ht="20.100000000000001" customHeight="1" x14ac:dyDescent="0.25">
      <c r="A53" s="66"/>
      <c r="B53" s="5" t="s">
        <v>101</v>
      </c>
      <c r="C53" s="23">
        <v>38.89</v>
      </c>
      <c r="D53" s="2">
        <v>33.33</v>
      </c>
      <c r="E53" s="2">
        <v>22.22</v>
      </c>
      <c r="F53" s="9">
        <v>16.670000000000002</v>
      </c>
      <c r="G53" s="23">
        <v>46.67</v>
      </c>
      <c r="H53" s="2"/>
      <c r="I53" s="2"/>
      <c r="J53" s="2"/>
      <c r="K53" s="2"/>
      <c r="L53" s="2"/>
      <c r="M53" s="10"/>
      <c r="N53" s="117"/>
      <c r="O53" s="2"/>
      <c r="P53" s="2"/>
      <c r="Q53" s="2">
        <v>58.33</v>
      </c>
      <c r="R53" s="2">
        <v>43.18</v>
      </c>
      <c r="S53" s="2">
        <v>73.53</v>
      </c>
      <c r="T53" s="2">
        <v>53.85</v>
      </c>
      <c r="U53" s="2">
        <v>39.74</v>
      </c>
      <c r="V53" s="9">
        <v>38.46</v>
      </c>
      <c r="W53" s="20">
        <f>AVERAGE(C53:V53)</f>
        <v>42.260909090909095</v>
      </c>
    </row>
    <row r="54" spans="1:23" ht="20.100000000000001" customHeight="1" x14ac:dyDescent="0.25">
      <c r="A54" s="66"/>
      <c r="B54" s="5" t="s">
        <v>102</v>
      </c>
      <c r="C54" s="23">
        <v>37.21</v>
      </c>
      <c r="D54" s="2">
        <v>32.56</v>
      </c>
      <c r="E54" s="2">
        <v>48</v>
      </c>
      <c r="F54" s="9">
        <v>20</v>
      </c>
      <c r="G54" s="23">
        <v>68.180000000000007</v>
      </c>
      <c r="H54" s="2">
        <v>64.709999999999994</v>
      </c>
      <c r="I54" s="2">
        <v>78.569999999999993</v>
      </c>
      <c r="J54" s="2">
        <v>64.290000000000006</v>
      </c>
      <c r="K54" s="2"/>
      <c r="L54" s="2"/>
      <c r="M54" s="10"/>
      <c r="N54" s="117"/>
      <c r="O54" s="2">
        <v>93.33</v>
      </c>
      <c r="P54" s="2">
        <v>80</v>
      </c>
      <c r="Q54" s="2">
        <v>73.33</v>
      </c>
      <c r="R54" s="2">
        <v>61.63</v>
      </c>
      <c r="S54" s="2">
        <v>60.61</v>
      </c>
      <c r="T54" s="2">
        <v>70</v>
      </c>
      <c r="U54" s="2">
        <v>48.89</v>
      </c>
      <c r="V54" s="9">
        <v>22.92</v>
      </c>
      <c r="W54" s="20">
        <f>AVERAGE(C54:V54)</f>
        <v>57.764375000000001</v>
      </c>
    </row>
    <row r="55" spans="1:23" ht="20.100000000000001" customHeight="1" x14ac:dyDescent="0.25">
      <c r="A55" s="66"/>
      <c r="B55" s="5" t="s">
        <v>103</v>
      </c>
      <c r="C55" s="23">
        <v>36.590000000000003</v>
      </c>
      <c r="D55" s="2">
        <v>24.39</v>
      </c>
      <c r="E55" s="2">
        <v>40.74</v>
      </c>
      <c r="F55" s="9">
        <v>29.63</v>
      </c>
      <c r="G55" s="23"/>
      <c r="H55" s="2">
        <v>53.13</v>
      </c>
      <c r="I55" s="2"/>
      <c r="J55" s="2"/>
      <c r="K55" s="2">
        <v>18.18</v>
      </c>
      <c r="L55" s="2">
        <v>18.18</v>
      </c>
      <c r="M55" s="10"/>
      <c r="N55" s="117"/>
      <c r="O55" s="2">
        <v>40</v>
      </c>
      <c r="P55" s="2">
        <v>73.33</v>
      </c>
      <c r="Q55" s="2">
        <v>63.33</v>
      </c>
      <c r="R55" s="2">
        <v>48.94</v>
      </c>
      <c r="S55" s="2">
        <v>64.290000000000006</v>
      </c>
      <c r="T55" s="2">
        <v>35.94</v>
      </c>
      <c r="U55" s="2">
        <v>20.83</v>
      </c>
      <c r="V55" s="9">
        <v>73.91</v>
      </c>
      <c r="W55" s="20">
        <f>AVERAGE(C55:V55)</f>
        <v>42.760666666666673</v>
      </c>
    </row>
    <row r="56" spans="1:23" ht="20.100000000000001" customHeight="1" x14ac:dyDescent="0.25">
      <c r="A56" s="66"/>
      <c r="B56" s="5" t="s">
        <v>104</v>
      </c>
      <c r="C56" s="23">
        <v>86.67</v>
      </c>
      <c r="D56" s="2">
        <v>80</v>
      </c>
      <c r="E56" s="2">
        <v>40</v>
      </c>
      <c r="F56" s="9">
        <v>6.67</v>
      </c>
      <c r="G56" s="24"/>
      <c r="H56" s="2"/>
      <c r="I56" s="2"/>
      <c r="J56" s="2"/>
      <c r="K56" s="2">
        <v>46.67</v>
      </c>
      <c r="L56" s="2">
        <v>33.33</v>
      </c>
      <c r="M56" s="10"/>
      <c r="N56" s="117"/>
      <c r="O56" s="2">
        <v>95.83</v>
      </c>
      <c r="P56" s="2">
        <v>66.67</v>
      </c>
      <c r="Q56" s="2">
        <v>88.89</v>
      </c>
      <c r="R56" s="2">
        <v>50</v>
      </c>
      <c r="S56" s="2">
        <v>61.54</v>
      </c>
      <c r="T56" s="2">
        <v>80</v>
      </c>
      <c r="U56" s="2">
        <v>60</v>
      </c>
      <c r="V56" s="9">
        <v>28.57</v>
      </c>
      <c r="W56" s="20">
        <f>AVERAGE(C56:V56)</f>
        <v>58.917142857142856</v>
      </c>
    </row>
    <row r="57" spans="1:23" ht="20.100000000000001" customHeight="1" x14ac:dyDescent="0.25">
      <c r="A57" s="66"/>
      <c r="B57" s="5" t="s">
        <v>105</v>
      </c>
      <c r="C57" s="23">
        <v>95</v>
      </c>
      <c r="D57" s="2">
        <v>75</v>
      </c>
      <c r="E57" s="2">
        <v>31.58</v>
      </c>
      <c r="F57" s="9">
        <v>21.05</v>
      </c>
      <c r="G57" s="24"/>
      <c r="H57" s="2">
        <v>88.89</v>
      </c>
      <c r="I57" s="2">
        <v>86.84</v>
      </c>
      <c r="J57" s="2">
        <v>73.680000000000007</v>
      </c>
      <c r="K57" s="2">
        <v>66.67</v>
      </c>
      <c r="L57" s="2">
        <v>73.33</v>
      </c>
      <c r="M57" s="10"/>
      <c r="N57" s="117"/>
      <c r="O57" s="2">
        <v>65.38</v>
      </c>
      <c r="P57" s="2">
        <v>38.46</v>
      </c>
      <c r="Q57" s="2">
        <v>78.95</v>
      </c>
      <c r="R57" s="2">
        <v>54.76</v>
      </c>
      <c r="S57" s="2">
        <v>50</v>
      </c>
      <c r="T57" s="2">
        <v>62.16</v>
      </c>
      <c r="U57" s="2">
        <v>39.64</v>
      </c>
      <c r="V57" s="9">
        <v>27.5</v>
      </c>
      <c r="W57" s="20">
        <f>AVERAGE(C57:V57)</f>
        <v>60.522941176470596</v>
      </c>
    </row>
    <row r="58" spans="1:23" ht="20.100000000000001" customHeight="1" x14ac:dyDescent="0.25">
      <c r="A58" s="66"/>
      <c r="B58" s="5" t="s">
        <v>64</v>
      </c>
      <c r="C58" s="23">
        <v>92.86</v>
      </c>
      <c r="D58" s="2">
        <v>42.86</v>
      </c>
      <c r="E58" s="2">
        <v>50</v>
      </c>
      <c r="F58" s="9">
        <v>50</v>
      </c>
      <c r="G58" s="24"/>
      <c r="H58" s="2">
        <v>75</v>
      </c>
      <c r="I58" s="2"/>
      <c r="J58" s="2"/>
      <c r="K58" s="2">
        <v>62.5</v>
      </c>
      <c r="L58" s="2">
        <v>37.5</v>
      </c>
      <c r="M58" s="10"/>
      <c r="N58" s="117"/>
      <c r="O58" s="2">
        <v>63.64</v>
      </c>
      <c r="P58" s="2">
        <v>45.45</v>
      </c>
      <c r="Q58" s="2">
        <v>80</v>
      </c>
      <c r="R58" s="2">
        <v>53.57</v>
      </c>
      <c r="S58" s="2">
        <v>82.14</v>
      </c>
      <c r="T58" s="2">
        <v>50</v>
      </c>
      <c r="U58" s="2">
        <v>12.12</v>
      </c>
      <c r="V58" s="9">
        <v>0</v>
      </c>
      <c r="W58" s="20">
        <f>AVERAGE(C58:V58)</f>
        <v>53.176000000000009</v>
      </c>
    </row>
    <row r="59" spans="1:23" ht="20.100000000000001" customHeight="1" thickBot="1" x14ac:dyDescent="0.3">
      <c r="A59" s="67"/>
      <c r="B59" s="59" t="s">
        <v>65</v>
      </c>
      <c r="C59" s="25">
        <v>33.33</v>
      </c>
      <c r="D59" s="11">
        <v>33.33</v>
      </c>
      <c r="E59" s="11">
        <v>0</v>
      </c>
      <c r="F59" s="16">
        <v>0</v>
      </c>
      <c r="G59" s="29"/>
      <c r="H59" s="11">
        <v>0</v>
      </c>
      <c r="I59" s="11"/>
      <c r="J59" s="11"/>
      <c r="K59" s="12"/>
      <c r="L59" s="12"/>
      <c r="M59" s="13"/>
      <c r="N59" s="119"/>
      <c r="O59" s="11">
        <v>50</v>
      </c>
      <c r="P59" s="11">
        <v>0</v>
      </c>
      <c r="Q59" s="11"/>
      <c r="R59" s="11">
        <v>0</v>
      </c>
      <c r="S59" s="11">
        <v>66.67</v>
      </c>
      <c r="T59" s="11">
        <v>33.33</v>
      </c>
      <c r="U59" s="11">
        <v>33.33</v>
      </c>
      <c r="V59" s="16">
        <v>16.670000000000002</v>
      </c>
      <c r="W59" s="21">
        <f>AVERAGE(C59:V59)</f>
        <v>22.221666666666664</v>
      </c>
    </row>
    <row r="60" spans="1:23" ht="20.100000000000001" customHeight="1" thickBot="1" x14ac:dyDescent="0.3">
      <c r="A60" s="6"/>
      <c r="B60" s="57"/>
      <c r="C60" s="26"/>
      <c r="D60" s="6"/>
      <c r="E60" s="6"/>
      <c r="F60" s="27"/>
      <c r="G60" s="26"/>
      <c r="H60" s="6"/>
      <c r="I60" s="6"/>
      <c r="J60" s="6"/>
      <c r="K60" s="6"/>
      <c r="L60" s="6"/>
      <c r="M60" s="27"/>
      <c r="N60" s="31"/>
      <c r="O60" s="6"/>
      <c r="P60" s="6"/>
      <c r="Q60" s="6"/>
      <c r="R60" s="6"/>
      <c r="S60" s="6"/>
      <c r="T60" s="6"/>
      <c r="U60" s="6"/>
      <c r="V60" s="27"/>
      <c r="W60" s="18"/>
    </row>
    <row r="61" spans="1:23" ht="20.100000000000001" customHeight="1" x14ac:dyDescent="0.25">
      <c r="A61" s="65" t="s">
        <v>58</v>
      </c>
      <c r="B61" s="58" t="s">
        <v>66</v>
      </c>
      <c r="C61" s="22">
        <v>47.19</v>
      </c>
      <c r="D61" s="7">
        <v>31.46</v>
      </c>
      <c r="E61" s="7">
        <v>57.83</v>
      </c>
      <c r="F61" s="8">
        <v>34.94</v>
      </c>
      <c r="G61" s="22">
        <v>46.88</v>
      </c>
      <c r="H61" s="7">
        <v>50</v>
      </c>
      <c r="I61" s="7"/>
      <c r="J61" s="7"/>
      <c r="K61" s="7">
        <v>75</v>
      </c>
      <c r="L61" s="7">
        <v>56.25</v>
      </c>
      <c r="M61" s="17"/>
      <c r="N61" s="28"/>
      <c r="O61" s="7">
        <v>70.27</v>
      </c>
      <c r="P61" s="7">
        <v>72.97</v>
      </c>
      <c r="Q61" s="7">
        <v>81.58</v>
      </c>
      <c r="R61" s="7">
        <v>75.58</v>
      </c>
      <c r="S61" s="7">
        <v>38.409999999999997</v>
      </c>
      <c r="T61" s="7">
        <v>50.67</v>
      </c>
      <c r="U61" s="7">
        <v>44</v>
      </c>
      <c r="V61" s="8">
        <v>39.659999999999997</v>
      </c>
      <c r="W61" s="19">
        <f>AVERAGE(C61:V61)</f>
        <v>54.543124999999996</v>
      </c>
    </row>
    <row r="62" spans="1:23" ht="20.100000000000001" customHeight="1" x14ac:dyDescent="0.25">
      <c r="A62" s="66"/>
      <c r="B62" s="5" t="s">
        <v>106</v>
      </c>
      <c r="C62" s="23">
        <v>57.69</v>
      </c>
      <c r="D62" s="2">
        <v>48.08</v>
      </c>
      <c r="E62" s="2">
        <v>59.57</v>
      </c>
      <c r="F62" s="9">
        <v>31.91</v>
      </c>
      <c r="G62" s="23"/>
      <c r="H62" s="2">
        <v>66.67</v>
      </c>
      <c r="I62" s="2">
        <v>83.33</v>
      </c>
      <c r="J62" s="2">
        <v>55.56</v>
      </c>
      <c r="K62" s="2">
        <v>46.15</v>
      </c>
      <c r="L62" s="2">
        <v>23.08</v>
      </c>
      <c r="M62" s="10"/>
      <c r="N62" s="24"/>
      <c r="O62" s="2">
        <v>50</v>
      </c>
      <c r="P62" s="2">
        <v>68.75</v>
      </c>
      <c r="Q62" s="2">
        <v>63.16</v>
      </c>
      <c r="R62" s="2">
        <v>64.89</v>
      </c>
      <c r="S62" s="2">
        <v>20.27</v>
      </c>
      <c r="T62" s="2">
        <v>32.729999999999997</v>
      </c>
      <c r="U62" s="2">
        <v>27.88</v>
      </c>
      <c r="V62" s="9">
        <v>55.81</v>
      </c>
      <c r="W62" s="20">
        <f>AVERAGE(C62:V62)</f>
        <v>50.325294117647054</v>
      </c>
    </row>
    <row r="63" spans="1:23" ht="20.100000000000001" customHeight="1" x14ac:dyDescent="0.25">
      <c r="A63" s="66"/>
      <c r="B63" s="5" t="s">
        <v>107</v>
      </c>
      <c r="C63" s="23">
        <v>33.33</v>
      </c>
      <c r="D63" s="2">
        <v>0</v>
      </c>
      <c r="E63" s="2">
        <v>14.29</v>
      </c>
      <c r="F63" s="9">
        <v>28.57</v>
      </c>
      <c r="G63" s="23"/>
      <c r="H63" s="2"/>
      <c r="I63" s="2"/>
      <c r="J63" s="2"/>
      <c r="K63" s="2"/>
      <c r="L63" s="2"/>
      <c r="M63" s="10"/>
      <c r="N63" s="24"/>
      <c r="O63" s="2"/>
      <c r="P63" s="2"/>
      <c r="Q63" s="2"/>
      <c r="R63" s="2">
        <v>50</v>
      </c>
      <c r="S63" s="2">
        <v>66.67</v>
      </c>
      <c r="T63" s="2">
        <v>68.75</v>
      </c>
      <c r="U63" s="2">
        <v>25</v>
      </c>
      <c r="V63" s="9">
        <v>33.33</v>
      </c>
      <c r="W63" s="20">
        <f>AVERAGE(C63:V63)</f>
        <v>35.548888888888889</v>
      </c>
    </row>
    <row r="64" spans="1:23" ht="20.100000000000001" customHeight="1" x14ac:dyDescent="0.25">
      <c r="A64" s="66"/>
      <c r="B64" s="5" t="s">
        <v>108</v>
      </c>
      <c r="C64" s="23">
        <v>65.709999999999994</v>
      </c>
      <c r="D64" s="2">
        <v>34.29</v>
      </c>
      <c r="E64" s="2">
        <v>63.89</v>
      </c>
      <c r="F64" s="9">
        <v>19.440000000000001</v>
      </c>
      <c r="G64" s="23">
        <v>11.54</v>
      </c>
      <c r="H64" s="2">
        <v>42.31</v>
      </c>
      <c r="I64" s="2">
        <v>85.29</v>
      </c>
      <c r="J64" s="2">
        <v>82.35</v>
      </c>
      <c r="K64" s="2">
        <v>14.29</v>
      </c>
      <c r="L64" s="2">
        <v>0</v>
      </c>
      <c r="M64" s="10"/>
      <c r="N64" s="23">
        <v>87.5</v>
      </c>
      <c r="O64" s="2">
        <v>30</v>
      </c>
      <c r="P64" s="2">
        <v>33.33</v>
      </c>
      <c r="Q64" s="2">
        <v>73.53</v>
      </c>
      <c r="R64" s="2">
        <v>33.33</v>
      </c>
      <c r="S64" s="2">
        <v>25</v>
      </c>
      <c r="T64" s="2">
        <v>23.81</v>
      </c>
      <c r="U64" s="2">
        <v>9.52</v>
      </c>
      <c r="V64" s="9">
        <v>27.42</v>
      </c>
      <c r="W64" s="20">
        <f>AVERAGE(C64:V64)</f>
        <v>40.134210526315783</v>
      </c>
    </row>
    <row r="65" spans="1:23" ht="20.100000000000001" customHeight="1" x14ac:dyDescent="0.25">
      <c r="A65" s="66"/>
      <c r="B65" s="5" t="s">
        <v>109</v>
      </c>
      <c r="C65" s="23">
        <v>34.619999999999997</v>
      </c>
      <c r="D65" s="2">
        <v>19.23</v>
      </c>
      <c r="E65" s="2">
        <v>33.33</v>
      </c>
      <c r="F65" s="9">
        <v>50</v>
      </c>
      <c r="G65" s="23"/>
      <c r="H65" s="2"/>
      <c r="I65" s="2"/>
      <c r="J65" s="2"/>
      <c r="K65" s="2"/>
      <c r="L65" s="2"/>
      <c r="M65" s="10"/>
      <c r="N65" s="24"/>
      <c r="O65" s="2"/>
      <c r="P65" s="2"/>
      <c r="Q65" s="2"/>
      <c r="R65" s="2">
        <v>30</v>
      </c>
      <c r="S65" s="2">
        <v>20.59</v>
      </c>
      <c r="T65" s="2">
        <v>0</v>
      </c>
      <c r="U65" s="2">
        <v>0</v>
      </c>
      <c r="V65" s="9">
        <v>30</v>
      </c>
      <c r="W65" s="20">
        <f>AVERAGE(C65:V65)</f>
        <v>24.196666666666669</v>
      </c>
    </row>
    <row r="66" spans="1:23" ht="20.100000000000001" customHeight="1" x14ac:dyDescent="0.25">
      <c r="A66" s="66"/>
      <c r="B66" s="5" t="s">
        <v>110</v>
      </c>
      <c r="C66" s="23">
        <v>69.23</v>
      </c>
      <c r="D66" s="2">
        <v>46.15</v>
      </c>
      <c r="E66" s="2">
        <v>36.36</v>
      </c>
      <c r="F66" s="9">
        <v>36.36</v>
      </c>
      <c r="G66" s="23"/>
      <c r="H66" s="2"/>
      <c r="I66" s="2"/>
      <c r="J66" s="2"/>
      <c r="K66" s="2"/>
      <c r="L66" s="2"/>
      <c r="M66" s="10"/>
      <c r="N66" s="24"/>
      <c r="O66" s="2"/>
      <c r="P66" s="2"/>
      <c r="Q66" s="2">
        <v>85</v>
      </c>
      <c r="R66" s="2">
        <v>46.43</v>
      </c>
      <c r="S66" s="2">
        <v>23.08</v>
      </c>
      <c r="T66" s="2">
        <v>47.83</v>
      </c>
      <c r="U66" s="2">
        <v>26.09</v>
      </c>
      <c r="V66" s="9">
        <v>66.67</v>
      </c>
      <c r="W66" s="20">
        <f>AVERAGE(C66:V66)</f>
        <v>48.32</v>
      </c>
    </row>
    <row r="67" spans="1:23" ht="20.100000000000001" customHeight="1" x14ac:dyDescent="0.25">
      <c r="A67" s="66"/>
      <c r="B67" s="5" t="s">
        <v>111</v>
      </c>
      <c r="C67" s="23">
        <v>28.57</v>
      </c>
      <c r="D67" s="2">
        <v>14.29</v>
      </c>
      <c r="E67" s="2">
        <v>14.29</v>
      </c>
      <c r="F67" s="9">
        <v>57.14</v>
      </c>
      <c r="G67" s="23">
        <v>60</v>
      </c>
      <c r="H67" s="2">
        <v>100</v>
      </c>
      <c r="I67" s="2"/>
      <c r="J67" s="2"/>
      <c r="K67" s="2"/>
      <c r="L67" s="2"/>
      <c r="M67" s="10"/>
      <c r="N67" s="24"/>
      <c r="O67" s="2">
        <v>83.33</v>
      </c>
      <c r="P67" s="2">
        <v>100</v>
      </c>
      <c r="Q67" s="2">
        <v>83.33</v>
      </c>
      <c r="R67" s="2">
        <v>58.33</v>
      </c>
      <c r="S67" s="2">
        <v>100</v>
      </c>
      <c r="T67" s="2">
        <v>33.33</v>
      </c>
      <c r="U67" s="2">
        <v>11.11</v>
      </c>
      <c r="V67" s="9">
        <v>83.33</v>
      </c>
      <c r="W67" s="20">
        <f>AVERAGE(C67:V67)</f>
        <v>59.075000000000003</v>
      </c>
    </row>
    <row r="68" spans="1:23" ht="20.100000000000001" customHeight="1" x14ac:dyDescent="0.25">
      <c r="A68" s="66"/>
      <c r="B68" s="5" t="s">
        <v>112</v>
      </c>
      <c r="C68" s="23">
        <v>41.67</v>
      </c>
      <c r="D68" s="2">
        <v>33.33</v>
      </c>
      <c r="E68" s="2">
        <v>63.64</v>
      </c>
      <c r="F68" s="9">
        <v>54.55</v>
      </c>
      <c r="G68" s="23"/>
      <c r="H68" s="2"/>
      <c r="I68" s="2"/>
      <c r="J68" s="2"/>
      <c r="K68" s="3"/>
      <c r="L68" s="3"/>
      <c r="M68" s="10"/>
      <c r="N68" s="24"/>
      <c r="O68" s="2">
        <v>46.67</v>
      </c>
      <c r="P68" s="2">
        <v>60</v>
      </c>
      <c r="Q68" s="2"/>
      <c r="R68" s="2">
        <v>19.23</v>
      </c>
      <c r="S68" s="2">
        <v>75</v>
      </c>
      <c r="T68" s="2">
        <v>35.29</v>
      </c>
      <c r="U68" s="2">
        <v>41.18</v>
      </c>
      <c r="V68" s="9">
        <v>37.5</v>
      </c>
      <c r="W68" s="20">
        <f>AVERAGE(C68:V68)</f>
        <v>46.187272727272735</v>
      </c>
    </row>
    <row r="69" spans="1:23" ht="20.100000000000001" customHeight="1" x14ac:dyDescent="0.25">
      <c r="A69" s="66"/>
      <c r="B69" s="5" t="s">
        <v>113</v>
      </c>
      <c r="C69" s="23">
        <v>85.71</v>
      </c>
      <c r="D69" s="2">
        <v>85.71</v>
      </c>
      <c r="E69" s="2">
        <v>84.62</v>
      </c>
      <c r="F69" s="9">
        <v>23.08</v>
      </c>
      <c r="G69" s="24"/>
      <c r="H69" s="2">
        <v>92.86</v>
      </c>
      <c r="I69" s="2">
        <v>72.73</v>
      </c>
      <c r="J69" s="2">
        <v>63.64</v>
      </c>
      <c r="K69" s="2">
        <v>46.15</v>
      </c>
      <c r="L69" s="2">
        <v>23.08</v>
      </c>
      <c r="M69" s="10"/>
      <c r="N69" s="24"/>
      <c r="O69" s="2"/>
      <c r="P69" s="2"/>
      <c r="Q69" s="2"/>
      <c r="R69" s="2">
        <v>70.83</v>
      </c>
      <c r="S69" s="2">
        <v>71.430000000000007</v>
      </c>
      <c r="T69" s="2">
        <v>47.5</v>
      </c>
      <c r="U69" s="2">
        <v>23.33</v>
      </c>
      <c r="V69" s="9">
        <v>70.83</v>
      </c>
      <c r="W69" s="20">
        <f>AVERAGE(C69:V69)</f>
        <v>61.535714285714299</v>
      </c>
    </row>
    <row r="70" spans="1:23" ht="20.100000000000001" customHeight="1" x14ac:dyDescent="0.25">
      <c r="A70" s="66"/>
      <c r="B70" s="5" t="s">
        <v>82</v>
      </c>
      <c r="C70" s="23">
        <v>66.67</v>
      </c>
      <c r="D70" s="2">
        <v>33.33</v>
      </c>
      <c r="E70" s="2">
        <v>20</v>
      </c>
      <c r="F70" s="9">
        <v>20</v>
      </c>
      <c r="G70" s="23">
        <v>0</v>
      </c>
      <c r="H70" s="2"/>
      <c r="I70" s="2"/>
      <c r="J70" s="2"/>
      <c r="K70" s="2"/>
      <c r="L70" s="2"/>
      <c r="M70" s="10"/>
      <c r="N70" s="24"/>
      <c r="O70" s="2"/>
      <c r="P70" s="2"/>
      <c r="Q70" s="2"/>
      <c r="R70" s="2">
        <v>91.67</v>
      </c>
      <c r="S70" s="2">
        <v>75</v>
      </c>
      <c r="T70" s="2">
        <v>58.33</v>
      </c>
      <c r="U70" s="2">
        <v>22.22</v>
      </c>
      <c r="V70" s="9">
        <v>33.33</v>
      </c>
      <c r="W70" s="20">
        <f>AVERAGE(C70:V70)</f>
        <v>42.055</v>
      </c>
    </row>
    <row r="71" spans="1:23" ht="20.100000000000001" customHeight="1" x14ac:dyDescent="0.25">
      <c r="A71" s="66"/>
      <c r="B71" s="5" t="s">
        <v>114</v>
      </c>
      <c r="C71" s="23">
        <v>68.75</v>
      </c>
      <c r="D71" s="2">
        <v>56.25</v>
      </c>
      <c r="E71" s="2">
        <v>56</v>
      </c>
      <c r="F71" s="9">
        <v>32</v>
      </c>
      <c r="G71" s="24"/>
      <c r="H71" s="2">
        <v>75</v>
      </c>
      <c r="I71" s="2"/>
      <c r="J71" s="2"/>
      <c r="K71" s="2"/>
      <c r="L71" s="2"/>
      <c r="M71" s="10"/>
      <c r="N71" s="24"/>
      <c r="O71" s="2"/>
      <c r="P71" s="2"/>
      <c r="Q71" s="2">
        <v>65.790000000000006</v>
      </c>
      <c r="R71" s="2">
        <v>62.5</v>
      </c>
      <c r="S71" s="2">
        <v>33.33</v>
      </c>
      <c r="T71" s="2">
        <v>26.09</v>
      </c>
      <c r="U71" s="2">
        <v>24.64</v>
      </c>
      <c r="V71" s="9">
        <v>36.54</v>
      </c>
      <c r="W71" s="20">
        <f>AVERAGE(C71:V71)</f>
        <v>48.808181818181815</v>
      </c>
    </row>
    <row r="72" spans="1:23" ht="20.100000000000001" customHeight="1" x14ac:dyDescent="0.25">
      <c r="A72" s="66"/>
      <c r="B72" s="5" t="s">
        <v>67</v>
      </c>
      <c r="C72" s="23">
        <v>9.09</v>
      </c>
      <c r="D72" s="2">
        <v>18.18</v>
      </c>
      <c r="E72" s="2">
        <v>75</v>
      </c>
      <c r="F72" s="9">
        <v>6.25</v>
      </c>
      <c r="G72" s="24"/>
      <c r="H72" s="2">
        <v>85.71</v>
      </c>
      <c r="I72" s="2">
        <v>72.73</v>
      </c>
      <c r="J72" s="2">
        <v>36.36</v>
      </c>
      <c r="K72" s="2">
        <v>66.67</v>
      </c>
      <c r="L72" s="2">
        <v>66.67</v>
      </c>
      <c r="M72" s="10"/>
      <c r="N72" s="24"/>
      <c r="O72" s="2">
        <v>70</v>
      </c>
      <c r="P72" s="2">
        <v>73.33</v>
      </c>
      <c r="Q72" s="2"/>
      <c r="R72" s="2">
        <v>40.909999999999997</v>
      </c>
      <c r="S72" s="2">
        <v>76.92</v>
      </c>
      <c r="T72" s="2">
        <v>33.33</v>
      </c>
      <c r="U72" s="2">
        <v>14.81</v>
      </c>
      <c r="V72" s="9">
        <v>53.13</v>
      </c>
      <c r="W72" s="20">
        <f>AVERAGE(C72:V72)</f>
        <v>49.943124999999995</v>
      </c>
    </row>
    <row r="73" spans="1:23" ht="20.100000000000001" customHeight="1" x14ac:dyDescent="0.25">
      <c r="A73" s="66"/>
      <c r="B73" s="5" t="s">
        <v>68</v>
      </c>
      <c r="C73" s="23">
        <v>21.43</v>
      </c>
      <c r="D73" s="2">
        <v>14.29</v>
      </c>
      <c r="E73" s="2">
        <v>60</v>
      </c>
      <c r="F73" s="9">
        <v>30</v>
      </c>
      <c r="G73" s="24"/>
      <c r="H73" s="2">
        <v>50</v>
      </c>
      <c r="I73" s="2">
        <v>88.89</v>
      </c>
      <c r="J73" s="2">
        <v>100</v>
      </c>
      <c r="K73" s="2"/>
      <c r="L73" s="2"/>
      <c r="M73" s="10"/>
      <c r="N73" s="24"/>
      <c r="O73" s="2">
        <v>100</v>
      </c>
      <c r="P73" s="2">
        <v>100</v>
      </c>
      <c r="Q73" s="2"/>
      <c r="R73" s="2">
        <v>57.69</v>
      </c>
      <c r="S73" s="2">
        <v>75</v>
      </c>
      <c r="T73" s="2">
        <v>83.33</v>
      </c>
      <c r="U73" s="2">
        <v>88.89</v>
      </c>
      <c r="V73" s="9">
        <v>66.67</v>
      </c>
      <c r="W73" s="20">
        <f>AVERAGE(C73:V73)</f>
        <v>66.870714285714286</v>
      </c>
    </row>
    <row r="74" spans="1:23" ht="20.100000000000001" customHeight="1" x14ac:dyDescent="0.25">
      <c r="A74" s="66"/>
      <c r="B74" s="5" t="s">
        <v>69</v>
      </c>
      <c r="C74" s="23">
        <v>66.67</v>
      </c>
      <c r="D74" s="2">
        <v>33.33</v>
      </c>
      <c r="E74" s="2">
        <v>25</v>
      </c>
      <c r="F74" s="9">
        <v>25</v>
      </c>
      <c r="G74" s="24"/>
      <c r="H74" s="2">
        <v>31.82</v>
      </c>
      <c r="I74" s="2"/>
      <c r="J74" s="2"/>
      <c r="K74" s="2">
        <v>50</v>
      </c>
      <c r="L74" s="2">
        <v>50</v>
      </c>
      <c r="M74" s="10"/>
      <c r="N74" s="24"/>
      <c r="O74" s="2">
        <v>59.09</v>
      </c>
      <c r="P74" s="2">
        <v>18.18</v>
      </c>
      <c r="Q74" s="2">
        <v>81.819999999999993</v>
      </c>
      <c r="R74" s="2">
        <v>29.17</v>
      </c>
      <c r="S74" s="2">
        <v>31.25</v>
      </c>
      <c r="T74" s="2">
        <v>18.18</v>
      </c>
      <c r="U74" s="2">
        <v>4.55</v>
      </c>
      <c r="V74" s="9">
        <v>20</v>
      </c>
      <c r="W74" s="20">
        <f>AVERAGE(C74:V74)</f>
        <v>36.270666666666664</v>
      </c>
    </row>
    <row r="75" spans="1:23" ht="20.100000000000001" customHeight="1" x14ac:dyDescent="0.25">
      <c r="A75" s="66"/>
      <c r="B75" s="5" t="s">
        <v>115</v>
      </c>
      <c r="C75" s="23">
        <v>14.29</v>
      </c>
      <c r="D75" s="2">
        <v>42.86</v>
      </c>
      <c r="E75" s="2">
        <v>28.57</v>
      </c>
      <c r="F75" s="9">
        <v>14.29</v>
      </c>
      <c r="G75" s="24"/>
      <c r="H75" s="2">
        <v>50</v>
      </c>
      <c r="I75" s="2">
        <v>100</v>
      </c>
      <c r="J75" s="2">
        <v>45.45</v>
      </c>
      <c r="K75" s="2"/>
      <c r="L75" s="2"/>
      <c r="M75" s="9"/>
      <c r="N75" s="23"/>
      <c r="O75" s="2"/>
      <c r="P75" s="2"/>
      <c r="Q75" s="2">
        <v>68.75</v>
      </c>
      <c r="R75" s="2">
        <v>36.11</v>
      </c>
      <c r="S75" s="2">
        <v>44.44</v>
      </c>
      <c r="T75" s="2">
        <v>69.569999999999993</v>
      </c>
      <c r="U75" s="2">
        <v>57.97</v>
      </c>
      <c r="V75" s="9">
        <v>45.83</v>
      </c>
      <c r="W75" s="20">
        <f>AVERAGE(C75:V75)</f>
        <v>47.548461538461538</v>
      </c>
    </row>
    <row r="76" spans="1:23" ht="20.100000000000001" customHeight="1" thickBot="1" x14ac:dyDescent="0.3">
      <c r="A76" s="67"/>
      <c r="B76" s="59" t="s">
        <v>70</v>
      </c>
      <c r="C76" s="25"/>
      <c r="D76" s="11"/>
      <c r="E76" s="12"/>
      <c r="F76" s="13"/>
      <c r="G76" s="29"/>
      <c r="H76" s="12"/>
      <c r="I76" s="12"/>
      <c r="J76" s="12"/>
      <c r="K76" s="12"/>
      <c r="L76" s="12"/>
      <c r="M76" s="13"/>
      <c r="N76" s="29"/>
      <c r="O76" s="12"/>
      <c r="P76" s="12"/>
      <c r="Q76" s="12"/>
      <c r="R76" s="11"/>
      <c r="S76" s="12"/>
      <c r="T76" s="12"/>
      <c r="U76" s="12"/>
      <c r="V76" s="13"/>
      <c r="W76" s="21" t="e">
        <f>AVERAGE(C76:V76)</f>
        <v>#DIV/0!</v>
      </c>
    </row>
    <row r="77" spans="1:23" ht="20.100000000000001" customHeight="1" thickBot="1" x14ac:dyDescent="0.3">
      <c r="A77" s="6"/>
      <c r="B77" s="57"/>
      <c r="C77" s="26"/>
      <c r="D77" s="6"/>
      <c r="E77" s="6"/>
      <c r="F77" s="27"/>
      <c r="G77" s="26"/>
      <c r="H77" s="6"/>
      <c r="I77" s="6"/>
      <c r="J77" s="6"/>
      <c r="K77" s="6"/>
      <c r="L77" s="6"/>
      <c r="M77" s="27"/>
      <c r="N77" s="31"/>
      <c r="O77" s="6"/>
      <c r="P77" s="6"/>
      <c r="Q77" s="6"/>
      <c r="R77" s="6"/>
      <c r="S77" s="6"/>
      <c r="T77" s="6"/>
      <c r="U77" s="6"/>
      <c r="V77" s="27"/>
      <c r="W77" s="18"/>
    </row>
    <row r="78" spans="1:23" ht="20.100000000000001" customHeight="1" thickBot="1" x14ac:dyDescent="0.3">
      <c r="A78" s="68" t="s">
        <v>59</v>
      </c>
      <c r="B78" s="61" t="s">
        <v>71</v>
      </c>
      <c r="C78" s="22">
        <v>50</v>
      </c>
      <c r="D78" s="7">
        <v>33.090000000000003</v>
      </c>
      <c r="E78" s="7">
        <v>38.4</v>
      </c>
      <c r="F78" s="8">
        <v>26.4</v>
      </c>
      <c r="G78" s="22">
        <v>51.82</v>
      </c>
      <c r="H78" s="7">
        <v>82.08</v>
      </c>
      <c r="I78" s="7">
        <v>77.08</v>
      </c>
      <c r="J78" s="7">
        <v>83.33</v>
      </c>
      <c r="K78" s="7">
        <v>56.25</v>
      </c>
      <c r="L78" s="7">
        <v>25</v>
      </c>
      <c r="M78" s="8"/>
      <c r="N78" s="115">
        <v>48.15</v>
      </c>
      <c r="O78" s="7">
        <v>60.27</v>
      </c>
      <c r="P78" s="7">
        <v>72.599999999999994</v>
      </c>
      <c r="Q78" s="7">
        <v>77.44</v>
      </c>
      <c r="R78" s="7">
        <v>69.709999999999994</v>
      </c>
      <c r="S78" s="7">
        <v>64.930000000000007</v>
      </c>
      <c r="T78" s="7">
        <v>46.62</v>
      </c>
      <c r="U78" s="7">
        <v>21.4</v>
      </c>
      <c r="V78" s="8">
        <v>51.63</v>
      </c>
      <c r="W78" s="19">
        <f>AVERAGE(C78:V78)</f>
        <v>54.536842105263169</v>
      </c>
    </row>
    <row r="79" spans="1:23" ht="20.100000000000001" customHeight="1" thickBot="1" x14ac:dyDescent="0.3">
      <c r="A79" s="69"/>
      <c r="B79" s="62" t="s">
        <v>72</v>
      </c>
      <c r="C79" s="23">
        <v>43.85</v>
      </c>
      <c r="D79" s="2">
        <v>41.54</v>
      </c>
      <c r="E79" s="2">
        <v>63.27</v>
      </c>
      <c r="F79" s="9">
        <v>42.86</v>
      </c>
      <c r="G79" s="23">
        <v>33.33</v>
      </c>
      <c r="H79" s="2">
        <v>51.67</v>
      </c>
      <c r="I79" s="2">
        <v>66.180000000000007</v>
      </c>
      <c r="J79" s="2">
        <v>58.82</v>
      </c>
      <c r="K79" s="2">
        <v>16.28</v>
      </c>
      <c r="L79" s="2">
        <v>18.600000000000001</v>
      </c>
      <c r="M79" s="9"/>
      <c r="N79" s="116">
        <v>61.9</v>
      </c>
      <c r="O79" s="2">
        <v>57.41</v>
      </c>
      <c r="P79" s="2">
        <v>53.7</v>
      </c>
      <c r="Q79" s="2">
        <v>50</v>
      </c>
      <c r="R79" s="2">
        <v>57.38</v>
      </c>
      <c r="S79" s="2">
        <v>57.27</v>
      </c>
      <c r="T79" s="2">
        <v>38.24</v>
      </c>
      <c r="U79" s="2">
        <v>27.78</v>
      </c>
      <c r="V79" s="9">
        <v>61.58</v>
      </c>
      <c r="W79" s="19">
        <f>AVERAGE(C79:V79)</f>
        <v>47.455789473684206</v>
      </c>
    </row>
    <row r="80" spans="1:23" ht="20.100000000000001" customHeight="1" thickBot="1" x14ac:dyDescent="0.3">
      <c r="A80" s="69"/>
      <c r="B80" s="62" t="s">
        <v>73</v>
      </c>
      <c r="C80" s="23">
        <v>65</v>
      </c>
      <c r="D80" s="2">
        <v>63.33</v>
      </c>
      <c r="E80" s="2">
        <v>21.82</v>
      </c>
      <c r="F80" s="9">
        <v>9.09</v>
      </c>
      <c r="G80" s="23"/>
      <c r="H80" s="2">
        <v>69.7</v>
      </c>
      <c r="I80" s="2">
        <v>89.58</v>
      </c>
      <c r="J80" s="2">
        <v>62.5</v>
      </c>
      <c r="K80" s="2">
        <v>94.12</v>
      </c>
      <c r="L80" s="2">
        <v>41.18</v>
      </c>
      <c r="M80" s="9">
        <v>42.86</v>
      </c>
      <c r="N80" s="116">
        <v>70</v>
      </c>
      <c r="O80" s="2">
        <v>54.29</v>
      </c>
      <c r="P80" s="2">
        <v>68.569999999999993</v>
      </c>
      <c r="Q80" s="2">
        <v>61.29</v>
      </c>
      <c r="R80" s="2">
        <v>61.67</v>
      </c>
      <c r="S80" s="2">
        <v>53.23</v>
      </c>
      <c r="T80" s="2">
        <v>55.15</v>
      </c>
      <c r="U80" s="2">
        <v>22.06</v>
      </c>
      <c r="V80" s="9">
        <v>25.45</v>
      </c>
      <c r="W80" s="19">
        <f>AVERAGE(C80:V80)</f>
        <v>54.257368421052625</v>
      </c>
    </row>
    <row r="81" spans="1:23" ht="20.100000000000001" customHeight="1" thickBot="1" x14ac:dyDescent="0.3">
      <c r="A81" s="69"/>
      <c r="B81" s="62" t="s">
        <v>74</v>
      </c>
      <c r="C81" s="23">
        <v>38.03</v>
      </c>
      <c r="D81" s="2">
        <v>25.35</v>
      </c>
      <c r="E81" s="2">
        <v>58.7</v>
      </c>
      <c r="F81" s="9">
        <v>15.22</v>
      </c>
      <c r="G81" s="23">
        <v>47.06</v>
      </c>
      <c r="H81" s="2">
        <v>84.62</v>
      </c>
      <c r="I81" s="2">
        <v>70</v>
      </c>
      <c r="J81" s="2">
        <v>85</v>
      </c>
      <c r="K81" s="2">
        <v>50</v>
      </c>
      <c r="L81" s="2">
        <v>25</v>
      </c>
      <c r="M81" s="9">
        <v>33.33</v>
      </c>
      <c r="N81" s="116">
        <v>66.67</v>
      </c>
      <c r="O81" s="2">
        <v>75</v>
      </c>
      <c r="P81" s="2">
        <v>50</v>
      </c>
      <c r="Q81" s="2">
        <v>56.9</v>
      </c>
      <c r="R81" s="2">
        <v>70</v>
      </c>
      <c r="S81" s="2">
        <v>50.91</v>
      </c>
      <c r="T81" s="2">
        <v>54.03</v>
      </c>
      <c r="U81" s="2">
        <v>20.97</v>
      </c>
      <c r="V81" s="9">
        <v>47.67</v>
      </c>
      <c r="W81" s="19">
        <f>AVERAGE(C81:V81)</f>
        <v>51.222999999999999</v>
      </c>
    </row>
    <row r="82" spans="1:23" ht="20.100000000000001" customHeight="1" thickBot="1" x14ac:dyDescent="0.3">
      <c r="A82" s="69"/>
      <c r="B82" s="62" t="s">
        <v>116</v>
      </c>
      <c r="C82" s="23">
        <v>23.08</v>
      </c>
      <c r="D82" s="2">
        <v>15.38</v>
      </c>
      <c r="E82" s="2">
        <v>31.25</v>
      </c>
      <c r="F82" s="9">
        <v>62.5</v>
      </c>
      <c r="G82" s="23"/>
      <c r="H82" s="2">
        <v>100</v>
      </c>
      <c r="I82" s="2"/>
      <c r="J82" s="2"/>
      <c r="K82" s="2">
        <v>33.33</v>
      </c>
      <c r="L82" s="2">
        <v>33.33</v>
      </c>
      <c r="M82" s="9">
        <v>22.22</v>
      </c>
      <c r="N82" s="116">
        <v>66.67</v>
      </c>
      <c r="O82" s="2">
        <v>50</v>
      </c>
      <c r="P82" s="2">
        <v>100</v>
      </c>
      <c r="Q82" s="2">
        <v>80.95</v>
      </c>
      <c r="R82" s="2">
        <v>71.88</v>
      </c>
      <c r="S82" s="2">
        <v>61.76</v>
      </c>
      <c r="T82" s="2">
        <v>72.41</v>
      </c>
      <c r="U82" s="2">
        <v>26.44</v>
      </c>
      <c r="V82" s="9">
        <v>70</v>
      </c>
      <c r="W82" s="19">
        <f>AVERAGE(C82:V82)</f>
        <v>54.188235294117646</v>
      </c>
    </row>
    <row r="83" spans="1:23" ht="20.100000000000001" customHeight="1" thickBot="1" x14ac:dyDescent="0.3">
      <c r="A83" s="69"/>
      <c r="B83" s="62" t="s">
        <v>172</v>
      </c>
      <c r="C83" s="23">
        <v>35.29</v>
      </c>
      <c r="D83" s="2">
        <v>39.71</v>
      </c>
      <c r="E83" s="2">
        <v>32.08</v>
      </c>
      <c r="F83" s="9">
        <v>22.64</v>
      </c>
      <c r="G83" s="23"/>
      <c r="H83" s="2">
        <v>76.67</v>
      </c>
      <c r="I83" s="2">
        <v>54.55</v>
      </c>
      <c r="J83" s="2">
        <v>45.45</v>
      </c>
      <c r="K83" s="2">
        <v>55</v>
      </c>
      <c r="L83" s="2">
        <v>50</v>
      </c>
      <c r="M83" s="9"/>
      <c r="N83" s="116">
        <v>46.88</v>
      </c>
      <c r="O83" s="2">
        <v>60</v>
      </c>
      <c r="P83" s="2">
        <v>70</v>
      </c>
      <c r="Q83" s="2">
        <v>76.67</v>
      </c>
      <c r="R83" s="2">
        <v>66.099999999999994</v>
      </c>
      <c r="S83" s="2">
        <v>58.33</v>
      </c>
      <c r="T83" s="2">
        <v>53.26</v>
      </c>
      <c r="U83" s="2">
        <v>33.33</v>
      </c>
      <c r="V83" s="9">
        <v>34.619999999999997</v>
      </c>
      <c r="W83" s="19">
        <f>AVERAGE(C83:V83)</f>
        <v>50.587777777777781</v>
      </c>
    </row>
    <row r="84" spans="1:23" ht="20.100000000000001" customHeight="1" thickBot="1" x14ac:dyDescent="0.3">
      <c r="A84" s="69"/>
      <c r="B84" s="62" t="s">
        <v>75</v>
      </c>
      <c r="C84" s="23">
        <v>69.23</v>
      </c>
      <c r="D84" s="2">
        <v>43.59</v>
      </c>
      <c r="E84" s="2">
        <v>82.09</v>
      </c>
      <c r="F84" s="9">
        <v>7.46</v>
      </c>
      <c r="G84" s="23"/>
      <c r="H84" s="2">
        <v>64.709999999999994</v>
      </c>
      <c r="I84" s="2">
        <v>66.67</v>
      </c>
      <c r="J84" s="2">
        <v>93.33</v>
      </c>
      <c r="K84" s="2">
        <v>52.63</v>
      </c>
      <c r="L84" s="2">
        <v>36.840000000000003</v>
      </c>
      <c r="M84" s="9">
        <v>42.86</v>
      </c>
      <c r="N84" s="116">
        <v>88.46</v>
      </c>
      <c r="O84" s="2">
        <v>94.83</v>
      </c>
      <c r="P84" s="2">
        <v>75.86</v>
      </c>
      <c r="Q84" s="2">
        <v>82.35</v>
      </c>
      <c r="R84" s="2">
        <v>66.03</v>
      </c>
      <c r="S84" s="2">
        <v>67.91</v>
      </c>
      <c r="T84" s="2">
        <v>55.84</v>
      </c>
      <c r="U84" s="2">
        <v>25.54</v>
      </c>
      <c r="V84" s="9">
        <v>62.5</v>
      </c>
      <c r="W84" s="19">
        <f>AVERAGE(C84:V84)</f>
        <v>62.038421052631577</v>
      </c>
    </row>
    <row r="85" spans="1:23" ht="20.100000000000001" customHeight="1" thickBot="1" x14ac:dyDescent="0.3">
      <c r="A85" s="69"/>
      <c r="B85" s="62" t="s">
        <v>157</v>
      </c>
      <c r="C85" s="23">
        <v>34.21</v>
      </c>
      <c r="D85" s="2">
        <v>34.21</v>
      </c>
      <c r="E85" s="2">
        <v>62.86</v>
      </c>
      <c r="F85" s="9">
        <v>48.57</v>
      </c>
      <c r="G85" s="23"/>
      <c r="H85" s="2">
        <v>59.09</v>
      </c>
      <c r="I85" s="2"/>
      <c r="J85" s="2"/>
      <c r="K85" s="2">
        <v>71.430000000000007</v>
      </c>
      <c r="L85" s="2">
        <v>50</v>
      </c>
      <c r="M85" s="10"/>
      <c r="N85" s="116">
        <v>30</v>
      </c>
      <c r="O85" s="2">
        <v>100</v>
      </c>
      <c r="P85" s="2">
        <v>100</v>
      </c>
      <c r="Q85" s="2">
        <v>100</v>
      </c>
      <c r="R85" s="2">
        <v>59.21</v>
      </c>
      <c r="S85" s="2">
        <v>50</v>
      </c>
      <c r="T85" s="2">
        <v>41.94</v>
      </c>
      <c r="U85" s="2">
        <v>16.13</v>
      </c>
      <c r="V85" s="9">
        <v>40</v>
      </c>
      <c r="W85" s="19">
        <f>AVERAGE(C85:V85)</f>
        <v>56.103124999999999</v>
      </c>
    </row>
    <row r="86" spans="1:23" ht="20.100000000000001" customHeight="1" thickBot="1" x14ac:dyDescent="0.3">
      <c r="A86" s="69"/>
      <c r="B86" s="62" t="s">
        <v>76</v>
      </c>
      <c r="C86" s="23">
        <v>42.86</v>
      </c>
      <c r="D86" s="2">
        <v>35.71</v>
      </c>
      <c r="E86" s="2">
        <v>36.36</v>
      </c>
      <c r="F86" s="9">
        <v>9.09</v>
      </c>
      <c r="G86" s="23"/>
      <c r="H86" s="2">
        <v>90</v>
      </c>
      <c r="I86" s="2"/>
      <c r="J86" s="2"/>
      <c r="K86" s="2">
        <v>55.56</v>
      </c>
      <c r="L86" s="2">
        <v>38.89</v>
      </c>
      <c r="M86" s="9"/>
      <c r="N86" s="116">
        <v>100</v>
      </c>
      <c r="O86" s="2">
        <v>53.57</v>
      </c>
      <c r="P86" s="2">
        <v>50</v>
      </c>
      <c r="Q86" s="2">
        <v>65.63</v>
      </c>
      <c r="R86" s="2">
        <v>75</v>
      </c>
      <c r="S86" s="2">
        <v>51.72</v>
      </c>
      <c r="T86" s="2">
        <v>46.97</v>
      </c>
      <c r="U86" s="2">
        <v>21.21</v>
      </c>
      <c r="V86" s="9">
        <v>60.94</v>
      </c>
      <c r="W86" s="19">
        <f>AVERAGE(C86:V86)</f>
        <v>52.094374999999999</v>
      </c>
    </row>
    <row r="87" spans="1:23" ht="20.100000000000001" customHeight="1" thickBot="1" x14ac:dyDescent="0.3">
      <c r="A87" s="69"/>
      <c r="B87" s="62" t="s">
        <v>173</v>
      </c>
      <c r="C87" s="23">
        <v>15.38</v>
      </c>
      <c r="D87" s="2">
        <v>38.46</v>
      </c>
      <c r="E87" s="2">
        <v>22.22</v>
      </c>
      <c r="F87" s="9">
        <v>16.670000000000002</v>
      </c>
      <c r="G87" s="23"/>
      <c r="H87" s="2">
        <v>63.33</v>
      </c>
      <c r="I87" s="2">
        <v>61.54</v>
      </c>
      <c r="J87" s="2">
        <v>38.46</v>
      </c>
      <c r="K87" s="2">
        <v>52.63</v>
      </c>
      <c r="L87" s="2">
        <v>0</v>
      </c>
      <c r="M87" s="9"/>
      <c r="N87" s="116">
        <v>50</v>
      </c>
      <c r="O87" s="2"/>
      <c r="P87" s="2"/>
      <c r="Q87" s="2"/>
      <c r="R87" s="2">
        <v>38.46</v>
      </c>
      <c r="S87" s="2">
        <v>78.95</v>
      </c>
      <c r="T87" s="2">
        <v>46.43</v>
      </c>
      <c r="U87" s="2">
        <v>26.19</v>
      </c>
      <c r="V87" s="9">
        <v>55</v>
      </c>
      <c r="W87" s="19">
        <f>AVERAGE(C87:V87)</f>
        <v>40.248000000000005</v>
      </c>
    </row>
    <row r="88" spans="1:23" ht="20.100000000000001" customHeight="1" thickBot="1" x14ac:dyDescent="0.3">
      <c r="A88" s="70"/>
      <c r="B88" s="63" t="s">
        <v>77</v>
      </c>
      <c r="C88" s="25">
        <v>26.09</v>
      </c>
      <c r="D88" s="11">
        <v>34.78</v>
      </c>
      <c r="E88" s="11">
        <v>44.44</v>
      </c>
      <c r="F88" s="16">
        <v>33.33</v>
      </c>
      <c r="G88" s="29"/>
      <c r="H88" s="11"/>
      <c r="I88" s="11"/>
      <c r="J88" s="11"/>
      <c r="K88" s="11"/>
      <c r="L88" s="11"/>
      <c r="M88" s="13"/>
      <c r="N88" s="120">
        <v>56.67</v>
      </c>
      <c r="O88" s="11">
        <v>65.91</v>
      </c>
      <c r="P88" s="11">
        <v>40.909999999999997</v>
      </c>
      <c r="Q88" s="11">
        <v>61.54</v>
      </c>
      <c r="R88" s="11">
        <v>73.91</v>
      </c>
      <c r="S88" s="11">
        <v>63.64</v>
      </c>
      <c r="T88" s="11">
        <v>80.77</v>
      </c>
      <c r="U88" s="11">
        <v>51.28</v>
      </c>
      <c r="V88" s="16">
        <v>33.33</v>
      </c>
      <c r="W88" s="19">
        <f>AVERAGE(C88:V88)</f>
        <v>51.276923076923076</v>
      </c>
    </row>
    <row r="89" spans="1:23" ht="20.100000000000001" customHeight="1" thickBot="1" x14ac:dyDescent="0.3">
      <c r="A89" s="6"/>
      <c r="B89" s="57"/>
      <c r="C89" s="26"/>
      <c r="D89" s="6"/>
      <c r="E89" s="6"/>
      <c r="F89" s="27"/>
      <c r="G89" s="26"/>
      <c r="H89" s="6"/>
      <c r="I89" s="6"/>
      <c r="J89" s="6"/>
      <c r="K89" s="6"/>
      <c r="L89" s="6"/>
      <c r="M89" s="27"/>
      <c r="N89" s="31"/>
      <c r="O89" s="6"/>
      <c r="P89" s="6"/>
      <c r="Q89" s="6"/>
      <c r="R89" s="6"/>
      <c r="S89" s="6"/>
      <c r="T89" s="6"/>
      <c r="U89" s="6"/>
      <c r="V89" s="27"/>
      <c r="W89" s="18"/>
    </row>
    <row r="90" spans="1:23" ht="20.100000000000001" customHeight="1" x14ac:dyDescent="0.25">
      <c r="A90" s="65" t="s">
        <v>60</v>
      </c>
      <c r="B90" s="58" t="s">
        <v>137</v>
      </c>
      <c r="C90" s="22">
        <v>60.94</v>
      </c>
      <c r="D90" s="7">
        <v>57.81</v>
      </c>
      <c r="E90" s="7">
        <v>75.510000000000005</v>
      </c>
      <c r="F90" s="8">
        <v>40.82</v>
      </c>
      <c r="G90" s="22"/>
      <c r="H90" s="7">
        <v>78.95</v>
      </c>
      <c r="I90" s="7">
        <v>72</v>
      </c>
      <c r="J90" s="7">
        <v>60</v>
      </c>
      <c r="K90" s="7">
        <v>25</v>
      </c>
      <c r="L90" s="7">
        <v>5</v>
      </c>
      <c r="M90" s="8">
        <v>35.19</v>
      </c>
      <c r="N90" s="115">
        <v>68.42</v>
      </c>
      <c r="O90" s="7">
        <v>54.76</v>
      </c>
      <c r="P90" s="7">
        <v>76.19</v>
      </c>
      <c r="Q90" s="7">
        <v>80.56</v>
      </c>
      <c r="R90" s="7">
        <v>75.38</v>
      </c>
      <c r="S90" s="7">
        <v>63.56</v>
      </c>
      <c r="T90" s="7">
        <v>29.45</v>
      </c>
      <c r="U90" s="7">
        <v>14.61</v>
      </c>
      <c r="V90" s="8">
        <v>36.11</v>
      </c>
      <c r="W90" s="19">
        <f>AVERAGE(C90:V90)</f>
        <v>53.171578947368424</v>
      </c>
    </row>
    <row r="91" spans="1:23" ht="20.100000000000001" customHeight="1" x14ac:dyDescent="0.25">
      <c r="A91" s="66"/>
      <c r="B91" s="5" t="s">
        <v>138</v>
      </c>
      <c r="C91" s="23">
        <v>41.75</v>
      </c>
      <c r="D91" s="2">
        <v>31.07</v>
      </c>
      <c r="E91" s="2">
        <v>43.88</v>
      </c>
      <c r="F91" s="9">
        <v>37.76</v>
      </c>
      <c r="G91" s="23"/>
      <c r="H91" s="2">
        <v>61.61</v>
      </c>
      <c r="I91" s="2">
        <v>75</v>
      </c>
      <c r="J91" s="2">
        <v>62.5</v>
      </c>
      <c r="K91" s="2">
        <v>21.05</v>
      </c>
      <c r="L91" s="2">
        <v>0</v>
      </c>
      <c r="M91" s="9">
        <v>16.670000000000002</v>
      </c>
      <c r="N91" s="116">
        <v>67.86</v>
      </c>
      <c r="O91" s="2">
        <v>82.69</v>
      </c>
      <c r="P91" s="2">
        <v>96.15</v>
      </c>
      <c r="Q91" s="2">
        <v>62.2</v>
      </c>
      <c r="R91" s="2">
        <v>78.739999999999995</v>
      </c>
      <c r="S91" s="2">
        <v>94.92</v>
      </c>
      <c r="T91" s="2">
        <v>51.7</v>
      </c>
      <c r="U91" s="2">
        <v>48.86</v>
      </c>
      <c r="V91" s="9">
        <v>52.86</v>
      </c>
      <c r="W91" s="20">
        <f>AVERAGE(C91:V91)</f>
        <v>54.066842105263156</v>
      </c>
    </row>
    <row r="92" spans="1:23" ht="20.100000000000001" customHeight="1" x14ac:dyDescent="0.25">
      <c r="A92" s="66"/>
      <c r="B92" s="5" t="s">
        <v>139</v>
      </c>
      <c r="C92" s="23">
        <v>58</v>
      </c>
      <c r="D92" s="2">
        <v>47.33</v>
      </c>
      <c r="E92" s="2">
        <v>37.17</v>
      </c>
      <c r="F92" s="9">
        <v>18.579999999999998</v>
      </c>
      <c r="G92" s="23"/>
      <c r="H92" s="2">
        <v>71.430000000000007</v>
      </c>
      <c r="I92" s="2">
        <v>85.82</v>
      </c>
      <c r="J92" s="2">
        <v>85.07</v>
      </c>
      <c r="K92" s="2">
        <v>26.42</v>
      </c>
      <c r="L92" s="2">
        <v>22.64</v>
      </c>
      <c r="M92" s="9">
        <v>50</v>
      </c>
      <c r="N92" s="116">
        <v>66.67</v>
      </c>
      <c r="O92" s="2">
        <v>74.040000000000006</v>
      </c>
      <c r="P92" s="2">
        <v>80.77</v>
      </c>
      <c r="Q92" s="2">
        <v>73.94</v>
      </c>
      <c r="R92" s="2">
        <v>62.76</v>
      </c>
      <c r="S92" s="2">
        <v>67.39</v>
      </c>
      <c r="T92" s="2">
        <v>67.23</v>
      </c>
      <c r="U92" s="2">
        <v>53.15</v>
      </c>
      <c r="V92" s="9">
        <v>41.8</v>
      </c>
      <c r="W92" s="20">
        <f>AVERAGE(C92:V92)</f>
        <v>57.379473684210517</v>
      </c>
    </row>
    <row r="93" spans="1:23" ht="20.100000000000001" customHeight="1" x14ac:dyDescent="0.25">
      <c r="A93" s="66"/>
      <c r="B93" s="5" t="s">
        <v>140</v>
      </c>
      <c r="C93" s="23">
        <v>83.33</v>
      </c>
      <c r="D93" s="2">
        <v>87.5</v>
      </c>
      <c r="E93" s="2">
        <v>40.74</v>
      </c>
      <c r="F93" s="9">
        <v>25.93</v>
      </c>
      <c r="G93" s="23"/>
      <c r="H93" s="2">
        <v>84.38</v>
      </c>
      <c r="I93" s="2">
        <v>92.86</v>
      </c>
      <c r="J93" s="2">
        <v>92.86</v>
      </c>
      <c r="K93" s="2">
        <v>7.69</v>
      </c>
      <c r="L93" s="2">
        <v>7.69</v>
      </c>
      <c r="M93" s="9">
        <v>60.61</v>
      </c>
      <c r="N93" s="116"/>
      <c r="O93" s="2">
        <v>53.57</v>
      </c>
      <c r="P93" s="2">
        <v>64.290000000000006</v>
      </c>
      <c r="Q93" s="2">
        <v>83.33</v>
      </c>
      <c r="R93" s="2">
        <v>87.5</v>
      </c>
      <c r="S93" s="2">
        <v>87.88</v>
      </c>
      <c r="T93" s="2">
        <v>34.090000000000003</v>
      </c>
      <c r="U93" s="2">
        <v>40.909999999999997</v>
      </c>
      <c r="V93" s="9">
        <v>58</v>
      </c>
      <c r="W93" s="20">
        <f>AVERAGE(C93:V93)</f>
        <v>60.731111111111126</v>
      </c>
    </row>
    <row r="94" spans="1:23" ht="20.100000000000001" customHeight="1" x14ac:dyDescent="0.25">
      <c r="A94" s="66"/>
      <c r="B94" s="5" t="s">
        <v>141</v>
      </c>
      <c r="C94" s="23">
        <v>60.26</v>
      </c>
      <c r="D94" s="2">
        <v>48.08</v>
      </c>
      <c r="E94" s="2">
        <v>52.67</v>
      </c>
      <c r="F94" s="9">
        <v>30.67</v>
      </c>
      <c r="G94" s="23">
        <v>47.62</v>
      </c>
      <c r="H94" s="2">
        <v>72.84</v>
      </c>
      <c r="I94" s="2">
        <v>86.11</v>
      </c>
      <c r="J94" s="2">
        <v>100</v>
      </c>
      <c r="K94" s="2">
        <v>57.14</v>
      </c>
      <c r="L94" s="2">
        <v>38.78</v>
      </c>
      <c r="M94" s="9">
        <v>64.760000000000005</v>
      </c>
      <c r="N94" s="116">
        <v>86.59</v>
      </c>
      <c r="O94" s="2">
        <v>64.02</v>
      </c>
      <c r="P94" s="2">
        <v>82.93</v>
      </c>
      <c r="Q94" s="2">
        <v>76.27</v>
      </c>
      <c r="R94" s="2">
        <v>71.25</v>
      </c>
      <c r="S94" s="2">
        <v>46.99</v>
      </c>
      <c r="T94" s="2">
        <v>40.24</v>
      </c>
      <c r="U94" s="2">
        <v>13.61</v>
      </c>
      <c r="V94" s="9">
        <v>51.33</v>
      </c>
      <c r="W94" s="20">
        <f>AVERAGE(C94:V94)</f>
        <v>59.60799999999999</v>
      </c>
    </row>
    <row r="95" spans="1:23" ht="20.100000000000001" customHeight="1" x14ac:dyDescent="0.25">
      <c r="A95" s="66"/>
      <c r="B95" s="5" t="s">
        <v>142</v>
      </c>
      <c r="C95" s="23">
        <v>42.03</v>
      </c>
      <c r="D95" s="2">
        <v>30.43</v>
      </c>
      <c r="E95" s="2">
        <v>63.29</v>
      </c>
      <c r="F95" s="9">
        <v>35.44</v>
      </c>
      <c r="G95" s="23">
        <v>54.35</v>
      </c>
      <c r="H95" s="2">
        <v>81.25</v>
      </c>
      <c r="I95" s="2">
        <v>85.42</v>
      </c>
      <c r="J95" s="2">
        <v>25</v>
      </c>
      <c r="K95" s="2">
        <v>58.62</v>
      </c>
      <c r="L95" s="2">
        <v>34.479999999999997</v>
      </c>
      <c r="M95" s="9">
        <v>61.54</v>
      </c>
      <c r="N95" s="116">
        <v>87.5</v>
      </c>
      <c r="O95" s="2">
        <v>63.04</v>
      </c>
      <c r="P95" s="2">
        <v>78.260000000000005</v>
      </c>
      <c r="Q95" s="2">
        <v>64.63</v>
      </c>
      <c r="R95" s="2">
        <v>50.7</v>
      </c>
      <c r="S95" s="2">
        <v>53.23</v>
      </c>
      <c r="T95" s="2">
        <v>46.67</v>
      </c>
      <c r="U95" s="2">
        <v>24.81</v>
      </c>
      <c r="V95" s="9">
        <v>61.69</v>
      </c>
      <c r="W95" s="20">
        <f>AVERAGE(C95:V95)</f>
        <v>55.119000000000007</v>
      </c>
    </row>
    <row r="96" spans="1:23" ht="20.100000000000001" customHeight="1" x14ac:dyDescent="0.25">
      <c r="A96" s="66"/>
      <c r="B96" s="5" t="s">
        <v>117</v>
      </c>
      <c r="C96" s="23">
        <v>31.58</v>
      </c>
      <c r="D96" s="2">
        <v>21.05</v>
      </c>
      <c r="E96" s="2">
        <v>23.81</v>
      </c>
      <c r="F96" s="9">
        <v>19.05</v>
      </c>
      <c r="G96" s="23"/>
      <c r="H96" s="2">
        <v>77.27</v>
      </c>
      <c r="I96" s="2">
        <v>83.33</v>
      </c>
      <c r="J96" s="2">
        <v>83.33</v>
      </c>
      <c r="K96" s="2">
        <v>42.86</v>
      </c>
      <c r="L96" s="2">
        <v>23.81</v>
      </c>
      <c r="M96" s="9">
        <v>0</v>
      </c>
      <c r="N96" s="116">
        <v>60</v>
      </c>
      <c r="O96" s="2">
        <v>77.27</v>
      </c>
      <c r="P96" s="2">
        <v>50</v>
      </c>
      <c r="Q96" s="2">
        <v>62.5</v>
      </c>
      <c r="R96" s="2">
        <v>86.84</v>
      </c>
      <c r="S96" s="2">
        <v>52.5</v>
      </c>
      <c r="T96" s="2">
        <v>27.08</v>
      </c>
      <c r="U96" s="2">
        <v>15.28</v>
      </c>
      <c r="V96" s="9">
        <v>42.86</v>
      </c>
      <c r="W96" s="20">
        <f>AVERAGE(C96:V96)</f>
        <v>46.337894736842109</v>
      </c>
    </row>
    <row r="97" spans="1:23" ht="20.100000000000001" customHeight="1" x14ac:dyDescent="0.25">
      <c r="A97" s="66"/>
      <c r="B97" s="5" t="s">
        <v>143</v>
      </c>
      <c r="C97" s="23">
        <v>42.86</v>
      </c>
      <c r="D97" s="2">
        <v>28.57</v>
      </c>
      <c r="E97" s="2">
        <v>83.33</v>
      </c>
      <c r="F97" s="9">
        <v>66.67</v>
      </c>
      <c r="G97" s="23"/>
      <c r="H97" s="2"/>
      <c r="I97" s="2">
        <v>100</v>
      </c>
      <c r="J97" s="2">
        <v>62.5</v>
      </c>
      <c r="K97" s="2"/>
      <c r="L97" s="2"/>
      <c r="M97" s="9"/>
      <c r="N97" s="116"/>
      <c r="O97" s="2"/>
      <c r="P97" s="2"/>
      <c r="Q97" s="2">
        <v>68.75</v>
      </c>
      <c r="R97" s="2">
        <v>75</v>
      </c>
      <c r="S97" s="2">
        <v>42.86</v>
      </c>
      <c r="T97" s="2">
        <v>50</v>
      </c>
      <c r="U97" s="2">
        <v>27.78</v>
      </c>
      <c r="V97" s="9">
        <v>36.36</v>
      </c>
      <c r="W97" s="20">
        <f>AVERAGE(C97:V97)</f>
        <v>57.056666666666672</v>
      </c>
    </row>
    <row r="98" spans="1:23" ht="20.100000000000001" customHeight="1" x14ac:dyDescent="0.25">
      <c r="A98" s="66"/>
      <c r="B98" s="5" t="s">
        <v>144</v>
      </c>
      <c r="C98" s="23">
        <v>25</v>
      </c>
      <c r="D98" s="2">
        <v>25</v>
      </c>
      <c r="E98" s="2">
        <v>0</v>
      </c>
      <c r="F98" s="9">
        <v>0</v>
      </c>
      <c r="G98" s="23"/>
      <c r="H98" s="2">
        <v>83.33</v>
      </c>
      <c r="I98" s="2">
        <v>83.33</v>
      </c>
      <c r="J98" s="2">
        <v>0</v>
      </c>
      <c r="K98" s="2">
        <v>25</v>
      </c>
      <c r="L98" s="2">
        <v>0</v>
      </c>
      <c r="M98" s="9"/>
      <c r="N98" s="116"/>
      <c r="O98" s="2"/>
      <c r="P98" s="2"/>
      <c r="Q98" s="2">
        <v>66.67</v>
      </c>
      <c r="R98" s="2">
        <v>12.5</v>
      </c>
      <c r="S98" s="2">
        <v>38.89</v>
      </c>
      <c r="T98" s="2">
        <v>35.71</v>
      </c>
      <c r="U98" s="2">
        <v>14.29</v>
      </c>
      <c r="V98" s="9">
        <v>31.25</v>
      </c>
      <c r="W98" s="20">
        <f>AVERAGE(C98:V98)</f>
        <v>29.398</v>
      </c>
    </row>
    <row r="99" spans="1:23" ht="20.100000000000001" customHeight="1" x14ac:dyDescent="0.25">
      <c r="A99" s="66"/>
      <c r="B99" s="5" t="s">
        <v>145</v>
      </c>
      <c r="C99" s="23">
        <v>18.18</v>
      </c>
      <c r="D99" s="2">
        <v>24.24</v>
      </c>
      <c r="E99" s="2">
        <v>32.5</v>
      </c>
      <c r="F99" s="9">
        <v>25</v>
      </c>
      <c r="G99" s="23"/>
      <c r="H99" s="2">
        <v>75</v>
      </c>
      <c r="I99" s="2">
        <v>68.75</v>
      </c>
      <c r="J99" s="2">
        <v>62.5</v>
      </c>
      <c r="K99" s="2">
        <v>41.18</v>
      </c>
      <c r="L99" s="2">
        <v>17.649999999999999</v>
      </c>
      <c r="M99" s="9">
        <v>0</v>
      </c>
      <c r="N99" s="116">
        <v>57.14</v>
      </c>
      <c r="O99" s="2">
        <v>80</v>
      </c>
      <c r="P99" s="2">
        <v>80</v>
      </c>
      <c r="Q99" s="2">
        <v>76.67</v>
      </c>
      <c r="R99" s="2">
        <v>53.03</v>
      </c>
      <c r="S99" s="2">
        <v>66.67</v>
      </c>
      <c r="T99" s="2">
        <v>75</v>
      </c>
      <c r="U99" s="2">
        <v>5</v>
      </c>
      <c r="V99" s="9">
        <v>78.75</v>
      </c>
      <c r="W99" s="20">
        <f>AVERAGE(C99:V99)</f>
        <v>49.329473684210519</v>
      </c>
    </row>
    <row r="100" spans="1:23" ht="20.100000000000001" customHeight="1" x14ac:dyDescent="0.25">
      <c r="A100" s="66"/>
      <c r="B100" s="5" t="s">
        <v>146</v>
      </c>
      <c r="C100" s="23">
        <v>30</v>
      </c>
      <c r="D100" s="2">
        <v>10</v>
      </c>
      <c r="E100" s="2">
        <v>0</v>
      </c>
      <c r="F100" s="9">
        <v>0</v>
      </c>
      <c r="G100" s="23">
        <v>56.52</v>
      </c>
      <c r="H100" s="2"/>
      <c r="I100" s="2">
        <v>66.67</v>
      </c>
      <c r="J100" s="2">
        <v>80</v>
      </c>
      <c r="K100" s="2"/>
      <c r="L100" s="2"/>
      <c r="M100" s="9">
        <v>45.83</v>
      </c>
      <c r="N100" s="116">
        <v>92.86</v>
      </c>
      <c r="O100" s="2"/>
      <c r="P100" s="2"/>
      <c r="Q100" s="2"/>
      <c r="R100" s="2">
        <v>55.56</v>
      </c>
      <c r="S100" s="2">
        <v>78.13</v>
      </c>
      <c r="T100" s="2">
        <v>42.11</v>
      </c>
      <c r="U100" s="2">
        <v>43.86</v>
      </c>
      <c r="V100" s="9">
        <v>71.430000000000007</v>
      </c>
      <c r="W100" s="20">
        <f>AVERAGE(C100:V100)</f>
        <v>48.069285714285719</v>
      </c>
    </row>
    <row r="101" spans="1:23" ht="20.100000000000001" customHeight="1" x14ac:dyDescent="0.25">
      <c r="A101" s="66"/>
      <c r="B101" s="5" t="s">
        <v>147</v>
      </c>
      <c r="C101" s="23">
        <v>40</v>
      </c>
      <c r="D101" s="2">
        <v>40</v>
      </c>
      <c r="E101" s="2">
        <v>60</v>
      </c>
      <c r="F101" s="9">
        <v>60</v>
      </c>
      <c r="G101" s="23"/>
      <c r="H101" s="2"/>
      <c r="I101" s="2"/>
      <c r="J101" s="2"/>
      <c r="K101" s="2">
        <v>40</v>
      </c>
      <c r="L101" s="2">
        <v>40</v>
      </c>
      <c r="M101" s="9"/>
      <c r="N101" s="116"/>
      <c r="O101" s="2"/>
      <c r="P101" s="2"/>
      <c r="Q101" s="2">
        <v>62.5</v>
      </c>
      <c r="R101" s="2">
        <v>66.67</v>
      </c>
      <c r="S101" s="2">
        <v>25</v>
      </c>
      <c r="T101" s="2">
        <v>100</v>
      </c>
      <c r="U101" s="2">
        <v>0</v>
      </c>
      <c r="V101" s="9">
        <v>70</v>
      </c>
      <c r="W101" s="20">
        <f>AVERAGE(C101:V101)</f>
        <v>50.347500000000004</v>
      </c>
    </row>
    <row r="102" spans="1:23" ht="20.100000000000001" customHeight="1" x14ac:dyDescent="0.25">
      <c r="A102" s="66"/>
      <c r="B102" s="5" t="s">
        <v>148</v>
      </c>
      <c r="C102" s="23">
        <v>55.26</v>
      </c>
      <c r="D102" s="2">
        <v>39.47</v>
      </c>
      <c r="E102" s="2">
        <v>72</v>
      </c>
      <c r="F102" s="9">
        <v>48</v>
      </c>
      <c r="G102" s="23">
        <v>69.23</v>
      </c>
      <c r="H102" s="2">
        <v>30</v>
      </c>
      <c r="I102" s="2">
        <v>23.33</v>
      </c>
      <c r="J102" s="2">
        <v>20</v>
      </c>
      <c r="K102" s="2">
        <v>38.46</v>
      </c>
      <c r="L102" s="2">
        <v>53.85</v>
      </c>
      <c r="M102" s="9">
        <v>85.71</v>
      </c>
      <c r="N102" s="116">
        <v>90.91</v>
      </c>
      <c r="O102" s="2">
        <v>83.33</v>
      </c>
      <c r="P102" s="2">
        <v>83.33</v>
      </c>
      <c r="Q102" s="2">
        <v>22.22</v>
      </c>
      <c r="R102" s="2">
        <v>67.069999999999993</v>
      </c>
      <c r="S102" s="2">
        <v>67.86</v>
      </c>
      <c r="T102" s="2">
        <v>37.93</v>
      </c>
      <c r="U102" s="2">
        <v>41.38</v>
      </c>
      <c r="V102" s="9">
        <v>75</v>
      </c>
      <c r="W102" s="20">
        <f>AVERAGE(C102:V102)</f>
        <v>55.217000000000006</v>
      </c>
    </row>
    <row r="103" spans="1:23" ht="20.100000000000001" customHeight="1" x14ac:dyDescent="0.25">
      <c r="A103" s="66"/>
      <c r="B103" s="5" t="s">
        <v>149</v>
      </c>
      <c r="C103" s="23">
        <v>40</v>
      </c>
      <c r="D103" s="2">
        <v>33.33</v>
      </c>
      <c r="E103" s="2">
        <v>44.44</v>
      </c>
      <c r="F103" s="9">
        <v>11.11</v>
      </c>
      <c r="G103" s="23"/>
      <c r="H103" s="2">
        <v>69.23</v>
      </c>
      <c r="I103" s="2"/>
      <c r="J103" s="2"/>
      <c r="K103" s="2"/>
      <c r="L103" s="2"/>
      <c r="M103" s="9"/>
      <c r="N103" s="116"/>
      <c r="O103" s="2">
        <v>50</v>
      </c>
      <c r="P103" s="2">
        <v>25</v>
      </c>
      <c r="Q103" s="2"/>
      <c r="R103" s="2">
        <v>64.290000000000006</v>
      </c>
      <c r="S103" s="2">
        <v>57.69</v>
      </c>
      <c r="T103" s="2">
        <v>16.670000000000002</v>
      </c>
      <c r="U103" s="2">
        <v>16.670000000000002</v>
      </c>
      <c r="V103" s="9">
        <v>61.11</v>
      </c>
      <c r="W103" s="20">
        <f>AVERAGE(C103:V103)</f>
        <v>40.795000000000009</v>
      </c>
    </row>
    <row r="104" spans="1:23" ht="20.100000000000001" customHeight="1" x14ac:dyDescent="0.25">
      <c r="A104" s="66"/>
      <c r="B104" s="5" t="s">
        <v>150</v>
      </c>
      <c r="C104" s="23">
        <v>58.54</v>
      </c>
      <c r="D104" s="2">
        <v>36.590000000000003</v>
      </c>
      <c r="E104" s="2">
        <v>45.45</v>
      </c>
      <c r="F104" s="9">
        <v>60.61</v>
      </c>
      <c r="G104" s="23">
        <v>55.88</v>
      </c>
      <c r="H104" s="2">
        <v>79.41</v>
      </c>
      <c r="I104" s="2"/>
      <c r="J104" s="2"/>
      <c r="K104" s="2">
        <v>62.5</v>
      </c>
      <c r="L104" s="2">
        <v>31.25</v>
      </c>
      <c r="M104" s="9">
        <v>58.97</v>
      </c>
      <c r="N104" s="116">
        <v>90.91</v>
      </c>
      <c r="O104" s="2">
        <v>85.71</v>
      </c>
      <c r="P104" s="2">
        <v>95.24</v>
      </c>
      <c r="Q104" s="2">
        <v>76.47</v>
      </c>
      <c r="R104" s="2">
        <v>77.66</v>
      </c>
      <c r="S104" s="2">
        <v>64.709999999999994</v>
      </c>
      <c r="T104" s="2">
        <v>70.510000000000005</v>
      </c>
      <c r="U104" s="2">
        <v>63.25</v>
      </c>
      <c r="V104" s="9">
        <v>50</v>
      </c>
      <c r="W104" s="20">
        <f>AVERAGE(C104:V104)</f>
        <v>64.647777777777776</v>
      </c>
    </row>
    <row r="105" spans="1:23" ht="20.100000000000001" customHeight="1" x14ac:dyDescent="0.25">
      <c r="A105" s="66"/>
      <c r="B105" s="5" t="s">
        <v>156</v>
      </c>
      <c r="C105" s="23">
        <v>57.14</v>
      </c>
      <c r="D105" s="2">
        <v>42.86</v>
      </c>
      <c r="E105" s="2">
        <v>25</v>
      </c>
      <c r="F105" s="9">
        <v>25</v>
      </c>
      <c r="G105" s="23">
        <v>50</v>
      </c>
      <c r="H105" s="2">
        <v>100</v>
      </c>
      <c r="I105" s="2">
        <v>66.67</v>
      </c>
      <c r="J105" s="2">
        <v>16.670000000000002</v>
      </c>
      <c r="K105" s="2"/>
      <c r="L105" s="2"/>
      <c r="M105" s="9"/>
      <c r="N105" s="116"/>
      <c r="O105" s="2"/>
      <c r="P105" s="2"/>
      <c r="Q105" s="2">
        <v>50</v>
      </c>
      <c r="R105" s="2">
        <v>28.57</v>
      </c>
      <c r="S105" s="2">
        <v>71.430000000000007</v>
      </c>
      <c r="T105" s="2">
        <v>30</v>
      </c>
      <c r="U105" s="2">
        <v>0</v>
      </c>
      <c r="V105" s="9">
        <v>100</v>
      </c>
      <c r="W105" s="20">
        <f>AVERAGE(C105:V105)</f>
        <v>47.381428571428572</v>
      </c>
    </row>
    <row r="106" spans="1:23" ht="20.100000000000001" customHeight="1" x14ac:dyDescent="0.25">
      <c r="A106" s="66"/>
      <c r="B106" s="5" t="s">
        <v>151</v>
      </c>
      <c r="C106" s="23"/>
      <c r="D106" s="2"/>
      <c r="E106" s="2"/>
      <c r="F106" s="9"/>
      <c r="G106" s="23"/>
      <c r="H106" s="2"/>
      <c r="I106" s="2"/>
      <c r="J106" s="2"/>
      <c r="K106" s="2"/>
      <c r="L106" s="2"/>
      <c r="M106" s="9"/>
      <c r="N106" s="116"/>
      <c r="O106" s="2"/>
      <c r="P106" s="2"/>
      <c r="Q106" s="2"/>
      <c r="R106" s="2"/>
      <c r="S106" s="2"/>
      <c r="T106" s="2"/>
      <c r="U106" s="2"/>
      <c r="V106" s="9"/>
      <c r="W106" s="20" t="e">
        <f>AVERAGE(C106:V106)</f>
        <v>#DIV/0!</v>
      </c>
    </row>
    <row r="107" spans="1:23" ht="20.100000000000001" customHeight="1" x14ac:dyDescent="0.25">
      <c r="A107" s="66"/>
      <c r="B107" s="5" t="s">
        <v>152</v>
      </c>
      <c r="C107" s="23">
        <v>49.09</v>
      </c>
      <c r="D107" s="2">
        <v>23.64</v>
      </c>
      <c r="E107" s="2">
        <v>47.06</v>
      </c>
      <c r="F107" s="9">
        <v>38.24</v>
      </c>
      <c r="G107" s="23">
        <v>55.88</v>
      </c>
      <c r="H107" s="2">
        <v>29.63</v>
      </c>
      <c r="I107" s="2"/>
      <c r="J107" s="2"/>
      <c r="K107" s="2">
        <v>53.33</v>
      </c>
      <c r="L107" s="2">
        <v>60</v>
      </c>
      <c r="M107" s="9">
        <v>0</v>
      </c>
      <c r="N107" s="116">
        <v>57.14</v>
      </c>
      <c r="O107" s="2">
        <v>65.63</v>
      </c>
      <c r="P107" s="2">
        <v>75</v>
      </c>
      <c r="Q107" s="2">
        <v>76.47</v>
      </c>
      <c r="R107" s="2">
        <v>78.569999999999993</v>
      </c>
      <c r="S107" s="2">
        <v>50</v>
      </c>
      <c r="T107" s="2">
        <v>64.52</v>
      </c>
      <c r="U107" s="2">
        <v>31.18</v>
      </c>
      <c r="V107" s="9">
        <v>32.81</v>
      </c>
      <c r="W107" s="20">
        <f>AVERAGE(C107:V107)</f>
        <v>49.343888888888891</v>
      </c>
    </row>
    <row r="108" spans="1:23" ht="20.100000000000001" customHeight="1" x14ac:dyDescent="0.25">
      <c r="A108" s="66"/>
      <c r="B108" s="5" t="s">
        <v>153</v>
      </c>
      <c r="C108" s="23">
        <v>50</v>
      </c>
      <c r="D108" s="2">
        <v>25</v>
      </c>
      <c r="E108" s="2">
        <v>42.86</v>
      </c>
      <c r="F108" s="9">
        <v>28.57</v>
      </c>
      <c r="G108" s="23"/>
      <c r="H108" s="2">
        <v>77.78</v>
      </c>
      <c r="I108" s="2"/>
      <c r="J108" s="2"/>
      <c r="K108" s="2">
        <v>50</v>
      </c>
      <c r="L108" s="2">
        <v>50</v>
      </c>
      <c r="M108" s="9"/>
      <c r="N108" s="116"/>
      <c r="O108" s="2"/>
      <c r="P108" s="2"/>
      <c r="Q108" s="2"/>
      <c r="R108" s="2">
        <v>62.5</v>
      </c>
      <c r="S108" s="2">
        <v>29.17</v>
      </c>
      <c r="T108" s="2">
        <v>65</v>
      </c>
      <c r="U108" s="2">
        <v>0</v>
      </c>
      <c r="V108" s="9">
        <v>75</v>
      </c>
      <c r="W108" s="20">
        <f>AVERAGE(C108:V108)</f>
        <v>46.323333333333345</v>
      </c>
    </row>
    <row r="109" spans="1:23" ht="20.100000000000001" customHeight="1" x14ac:dyDescent="0.25">
      <c r="A109" s="66"/>
      <c r="B109" s="5" t="s">
        <v>78</v>
      </c>
      <c r="C109" s="23"/>
      <c r="D109" s="2"/>
      <c r="E109" s="2"/>
      <c r="F109" s="9"/>
      <c r="G109" s="24"/>
      <c r="H109" s="2"/>
      <c r="I109" s="3"/>
      <c r="J109" s="3"/>
      <c r="K109" s="2"/>
      <c r="L109" s="2"/>
      <c r="M109" s="9"/>
      <c r="N109" s="117"/>
      <c r="O109" s="2"/>
      <c r="P109" s="2"/>
      <c r="Q109" s="2"/>
      <c r="R109" s="2"/>
      <c r="S109" s="2"/>
      <c r="T109" s="2"/>
      <c r="U109" s="2"/>
      <c r="V109" s="9"/>
      <c r="W109" s="20" t="e">
        <f>AVERAGE(C109:V109)</f>
        <v>#DIV/0!</v>
      </c>
    </row>
    <row r="110" spans="1:23" ht="20.100000000000001" customHeight="1" x14ac:dyDescent="0.25">
      <c r="A110" s="66"/>
      <c r="B110" s="5" t="s">
        <v>155</v>
      </c>
      <c r="C110" s="23">
        <v>70.83</v>
      </c>
      <c r="D110" s="2">
        <v>50</v>
      </c>
      <c r="E110" s="2">
        <v>3.13</v>
      </c>
      <c r="F110" s="9">
        <v>0</v>
      </c>
      <c r="G110" s="23">
        <v>71.430000000000007</v>
      </c>
      <c r="H110" s="2">
        <v>65.38</v>
      </c>
      <c r="I110" s="2">
        <v>69.23</v>
      </c>
      <c r="J110" s="2">
        <v>92.31</v>
      </c>
      <c r="K110" s="2">
        <v>65</v>
      </c>
      <c r="L110" s="2">
        <v>60</v>
      </c>
      <c r="M110" s="9">
        <v>42.86</v>
      </c>
      <c r="N110" s="117"/>
      <c r="O110" s="3"/>
      <c r="P110" s="3"/>
      <c r="Q110" s="2"/>
      <c r="R110" s="2">
        <v>81.25</v>
      </c>
      <c r="S110" s="2">
        <v>54.17</v>
      </c>
      <c r="T110" s="2">
        <v>50</v>
      </c>
      <c r="U110" s="2">
        <v>18.18</v>
      </c>
      <c r="V110" s="9">
        <v>23.53</v>
      </c>
      <c r="W110" s="20">
        <f>AVERAGE(C110:V110)</f>
        <v>51.08124999999999</v>
      </c>
    </row>
    <row r="111" spans="1:23" ht="20.100000000000001" customHeight="1" x14ac:dyDescent="0.25">
      <c r="A111" s="66"/>
      <c r="B111" s="5" t="s">
        <v>154</v>
      </c>
      <c r="C111" s="23">
        <v>67.5</v>
      </c>
      <c r="D111" s="2">
        <v>48.33</v>
      </c>
      <c r="E111" s="2">
        <v>43.04</v>
      </c>
      <c r="F111" s="9">
        <v>41.77</v>
      </c>
      <c r="G111" s="23"/>
      <c r="H111" s="2">
        <v>41.51</v>
      </c>
      <c r="I111" s="2">
        <v>55.77</v>
      </c>
      <c r="J111" s="2">
        <v>69.23</v>
      </c>
      <c r="K111" s="2">
        <v>57.69</v>
      </c>
      <c r="L111" s="2">
        <v>34.619999999999997</v>
      </c>
      <c r="M111" s="9">
        <v>83.33</v>
      </c>
      <c r="N111" s="116">
        <v>70</v>
      </c>
      <c r="O111" s="2">
        <v>52.94</v>
      </c>
      <c r="P111" s="2">
        <v>49.02</v>
      </c>
      <c r="Q111" s="2">
        <v>75</v>
      </c>
      <c r="R111" s="2">
        <v>65.5</v>
      </c>
      <c r="S111" s="2">
        <v>42.57</v>
      </c>
      <c r="T111" s="2">
        <v>51.52</v>
      </c>
      <c r="U111" s="2">
        <v>30.64</v>
      </c>
      <c r="V111" s="9">
        <v>57.41</v>
      </c>
      <c r="W111" s="20">
        <f>AVERAGE(G111:V111)</f>
        <v>55.783333333333331</v>
      </c>
    </row>
    <row r="112" spans="1:23" ht="20.100000000000001" customHeight="1" thickBot="1" x14ac:dyDescent="0.3">
      <c r="A112" s="67"/>
      <c r="B112" s="60" t="s">
        <v>174</v>
      </c>
      <c r="C112" s="25">
        <v>57.1</v>
      </c>
      <c r="D112" s="11">
        <v>40.06</v>
      </c>
      <c r="E112" s="11">
        <v>57.03</v>
      </c>
      <c r="F112" s="16">
        <v>51.56</v>
      </c>
      <c r="G112" s="29"/>
      <c r="H112" s="11">
        <v>68.569999999999993</v>
      </c>
      <c r="I112" s="11">
        <v>75</v>
      </c>
      <c r="J112" s="11">
        <v>62.9</v>
      </c>
      <c r="K112" s="11">
        <v>64.38</v>
      </c>
      <c r="L112" s="11">
        <v>31.51</v>
      </c>
      <c r="M112" s="16"/>
      <c r="N112" s="120"/>
      <c r="O112" s="11">
        <v>75.709999999999994</v>
      </c>
      <c r="P112" s="11">
        <v>94.29</v>
      </c>
      <c r="Q112" s="11">
        <v>75.84</v>
      </c>
      <c r="R112" s="11">
        <v>60.53</v>
      </c>
      <c r="S112" s="11">
        <v>63.84</v>
      </c>
      <c r="T112" s="11">
        <v>67.22</v>
      </c>
      <c r="U112" s="11">
        <v>31.67</v>
      </c>
      <c r="V112" s="16">
        <v>59.89</v>
      </c>
      <c r="W112" s="21">
        <f>AVERAGE(G112:V112)</f>
        <v>63.95</v>
      </c>
    </row>
    <row r="113" spans="1:23" ht="20.100000000000001" customHeight="1" thickBot="1" x14ac:dyDescent="0.3">
      <c r="A113" s="6"/>
      <c r="B113" s="57"/>
      <c r="C113" s="26"/>
      <c r="D113" s="6"/>
      <c r="E113" s="6"/>
      <c r="F113" s="27"/>
      <c r="G113" s="26"/>
      <c r="H113" s="6"/>
      <c r="I113" s="6"/>
      <c r="J113" s="6"/>
      <c r="K113" s="6"/>
      <c r="L113" s="6"/>
      <c r="M113" s="27"/>
      <c r="N113" s="31"/>
      <c r="O113" s="6"/>
      <c r="P113" s="6"/>
      <c r="Q113" s="6"/>
      <c r="R113" s="6"/>
      <c r="S113" s="6"/>
      <c r="T113" s="6"/>
      <c r="U113" s="6"/>
      <c r="V113" s="27"/>
      <c r="W113" s="18"/>
    </row>
    <row r="114" spans="1:23" ht="20.100000000000001" customHeight="1" x14ac:dyDescent="0.25">
      <c r="A114" s="68" t="s">
        <v>61</v>
      </c>
      <c r="B114" s="61" t="s">
        <v>118</v>
      </c>
      <c r="C114" s="22">
        <v>36.840000000000003</v>
      </c>
      <c r="D114" s="7">
        <v>36.840000000000003</v>
      </c>
      <c r="E114" s="7">
        <v>57.78</v>
      </c>
      <c r="F114" s="8">
        <v>44.44</v>
      </c>
      <c r="G114" s="28"/>
      <c r="H114" s="7">
        <v>62.5</v>
      </c>
      <c r="I114" s="7">
        <v>52.27</v>
      </c>
      <c r="J114" s="7">
        <v>18.18</v>
      </c>
      <c r="K114" s="7">
        <v>100</v>
      </c>
      <c r="L114" s="7">
        <v>93.75</v>
      </c>
      <c r="M114" s="8">
        <v>46.67</v>
      </c>
      <c r="N114" s="115">
        <v>20</v>
      </c>
      <c r="O114" s="7">
        <v>52.5</v>
      </c>
      <c r="P114" s="7">
        <v>65</v>
      </c>
      <c r="Q114" s="7">
        <v>58.06</v>
      </c>
      <c r="R114" s="7">
        <v>82.43</v>
      </c>
      <c r="S114" s="7">
        <v>59.52</v>
      </c>
      <c r="T114" s="7">
        <v>72.03</v>
      </c>
      <c r="U114" s="7">
        <v>32.200000000000003</v>
      </c>
      <c r="V114" s="8">
        <v>77.27</v>
      </c>
      <c r="W114" s="19">
        <f t="shared" ref="W114:W125" si="0">AVERAGE(C114:V114)</f>
        <v>56.225263157894737</v>
      </c>
    </row>
    <row r="115" spans="1:23" ht="20.100000000000001" customHeight="1" x14ac:dyDescent="0.25">
      <c r="A115" s="69"/>
      <c r="B115" s="62" t="s">
        <v>119</v>
      </c>
      <c r="C115" s="23">
        <v>66.67</v>
      </c>
      <c r="D115" s="2">
        <v>44.44</v>
      </c>
      <c r="E115" s="2">
        <v>44.44</v>
      </c>
      <c r="F115" s="9">
        <v>44.44</v>
      </c>
      <c r="G115" s="23"/>
      <c r="H115" s="2">
        <v>52.27</v>
      </c>
      <c r="I115" s="2"/>
      <c r="J115" s="2"/>
      <c r="K115" s="2">
        <v>27.78</v>
      </c>
      <c r="L115" s="2">
        <v>33.33</v>
      </c>
      <c r="M115" s="9"/>
      <c r="N115" s="116"/>
      <c r="O115" s="2">
        <v>50</v>
      </c>
      <c r="P115" s="2">
        <v>76.92</v>
      </c>
      <c r="Q115" s="2"/>
      <c r="R115" s="2">
        <v>63.89</v>
      </c>
      <c r="S115" s="2">
        <v>65.91</v>
      </c>
      <c r="T115" s="2">
        <v>34.380000000000003</v>
      </c>
      <c r="U115" s="2">
        <v>12.5</v>
      </c>
      <c r="V115" s="9">
        <v>88.24</v>
      </c>
      <c r="W115" s="20">
        <f t="shared" si="0"/>
        <v>50.372142857142862</v>
      </c>
    </row>
    <row r="116" spans="1:23" ht="20.100000000000001" customHeight="1" x14ac:dyDescent="0.25">
      <c r="A116" s="69"/>
      <c r="B116" s="62" t="s">
        <v>120</v>
      </c>
      <c r="C116" s="23">
        <v>44.44</v>
      </c>
      <c r="D116" s="2">
        <v>66.67</v>
      </c>
      <c r="E116" s="2">
        <v>62.5</v>
      </c>
      <c r="F116" s="9">
        <v>50</v>
      </c>
      <c r="G116" s="23"/>
      <c r="H116" s="2"/>
      <c r="I116" s="2"/>
      <c r="J116" s="2"/>
      <c r="K116" s="2"/>
      <c r="L116" s="2"/>
      <c r="M116" s="9"/>
      <c r="N116" s="116"/>
      <c r="O116" s="2"/>
      <c r="P116" s="2"/>
      <c r="Q116" s="2">
        <v>62.5</v>
      </c>
      <c r="R116" s="2">
        <v>94.44</v>
      </c>
      <c r="S116" s="2">
        <v>57.69</v>
      </c>
      <c r="T116" s="2">
        <v>37.5</v>
      </c>
      <c r="U116" s="2">
        <v>58.33</v>
      </c>
      <c r="V116" s="9">
        <v>81.25</v>
      </c>
      <c r="W116" s="20">
        <f t="shared" si="0"/>
        <v>61.532000000000004</v>
      </c>
    </row>
    <row r="117" spans="1:23" ht="20.100000000000001" customHeight="1" x14ac:dyDescent="0.25">
      <c r="A117" s="69"/>
      <c r="B117" s="62" t="s">
        <v>121</v>
      </c>
      <c r="C117" s="23">
        <v>50</v>
      </c>
      <c r="D117" s="2">
        <v>50</v>
      </c>
      <c r="E117" s="2">
        <v>60</v>
      </c>
      <c r="F117" s="9">
        <v>50</v>
      </c>
      <c r="G117" s="23"/>
      <c r="H117" s="2">
        <v>75</v>
      </c>
      <c r="I117" s="2"/>
      <c r="J117" s="2"/>
      <c r="K117" s="2"/>
      <c r="L117" s="2"/>
      <c r="M117" s="9"/>
      <c r="N117" s="116"/>
      <c r="O117" s="2">
        <v>75</v>
      </c>
      <c r="P117" s="2">
        <v>50</v>
      </c>
      <c r="Q117" s="2">
        <v>66.67</v>
      </c>
      <c r="R117" s="2">
        <v>100</v>
      </c>
      <c r="S117" s="2">
        <v>50</v>
      </c>
      <c r="T117" s="2">
        <v>58.33</v>
      </c>
      <c r="U117" s="2">
        <v>38.89</v>
      </c>
      <c r="V117" s="9">
        <v>55</v>
      </c>
      <c r="W117" s="20">
        <f t="shared" si="0"/>
        <v>59.914615384615395</v>
      </c>
    </row>
    <row r="118" spans="1:23" ht="20.100000000000001" customHeight="1" x14ac:dyDescent="0.25">
      <c r="A118" s="69"/>
      <c r="B118" s="62" t="s">
        <v>122</v>
      </c>
      <c r="C118" s="23">
        <v>66.67</v>
      </c>
      <c r="D118" s="2">
        <v>33.33</v>
      </c>
      <c r="E118" s="2">
        <v>100</v>
      </c>
      <c r="F118" s="9">
        <v>100</v>
      </c>
      <c r="G118" s="23"/>
      <c r="H118" s="2">
        <v>90</v>
      </c>
      <c r="I118" s="2">
        <v>71.430000000000007</v>
      </c>
      <c r="J118" s="2">
        <v>57.14</v>
      </c>
      <c r="K118" s="2">
        <v>66.67</v>
      </c>
      <c r="L118" s="2">
        <v>0</v>
      </c>
      <c r="M118" s="9">
        <v>0</v>
      </c>
      <c r="N118" s="116">
        <v>50</v>
      </c>
      <c r="O118" s="2">
        <v>90</v>
      </c>
      <c r="P118" s="2">
        <v>100</v>
      </c>
      <c r="Q118" s="2"/>
      <c r="R118" s="2">
        <v>91.67</v>
      </c>
      <c r="S118" s="2">
        <v>80</v>
      </c>
      <c r="T118" s="2">
        <v>70</v>
      </c>
      <c r="U118" s="2">
        <v>60</v>
      </c>
      <c r="V118" s="9">
        <v>50</v>
      </c>
      <c r="W118" s="20">
        <f t="shared" si="0"/>
        <v>65.383888888888876</v>
      </c>
    </row>
    <row r="119" spans="1:23" ht="20.100000000000001" customHeight="1" x14ac:dyDescent="0.25">
      <c r="A119" s="69"/>
      <c r="B119" s="62" t="s">
        <v>123</v>
      </c>
      <c r="C119" s="23">
        <v>52.63</v>
      </c>
      <c r="D119" s="2">
        <v>47.37</v>
      </c>
      <c r="E119" s="2">
        <v>45</v>
      </c>
      <c r="F119" s="9">
        <v>25</v>
      </c>
      <c r="G119" s="23"/>
      <c r="H119" s="2">
        <v>37.5</v>
      </c>
      <c r="I119" s="2"/>
      <c r="J119" s="2"/>
      <c r="K119" s="2">
        <v>38.1</v>
      </c>
      <c r="L119" s="2">
        <v>0</v>
      </c>
      <c r="M119" s="9">
        <v>6.67</v>
      </c>
      <c r="N119" s="116">
        <v>100</v>
      </c>
      <c r="O119" s="2">
        <v>46.43</v>
      </c>
      <c r="P119" s="2">
        <v>50</v>
      </c>
      <c r="Q119" s="2"/>
      <c r="R119" s="2">
        <v>65.790000000000006</v>
      </c>
      <c r="S119" s="2">
        <v>72.92</v>
      </c>
      <c r="T119" s="2">
        <v>47.92</v>
      </c>
      <c r="U119" s="2">
        <v>31.94</v>
      </c>
      <c r="V119" s="9">
        <v>63.04</v>
      </c>
      <c r="W119" s="20">
        <f t="shared" si="0"/>
        <v>45.644374999999997</v>
      </c>
    </row>
    <row r="120" spans="1:23" ht="20.100000000000001" customHeight="1" x14ac:dyDescent="0.25">
      <c r="A120" s="69"/>
      <c r="B120" s="62" t="s">
        <v>124</v>
      </c>
      <c r="C120" s="23">
        <v>66.67</v>
      </c>
      <c r="D120" s="2">
        <v>66.67</v>
      </c>
      <c r="E120" s="2">
        <v>33.33</v>
      </c>
      <c r="F120" s="9">
        <v>66.67</v>
      </c>
      <c r="G120" s="23"/>
      <c r="H120" s="2">
        <v>100</v>
      </c>
      <c r="I120" s="2">
        <v>81.25</v>
      </c>
      <c r="J120" s="2">
        <v>56.25</v>
      </c>
      <c r="K120" s="2">
        <v>0</v>
      </c>
      <c r="L120" s="2">
        <v>0</v>
      </c>
      <c r="M120" s="9"/>
      <c r="N120" s="116">
        <v>80</v>
      </c>
      <c r="O120" s="2">
        <v>94.44</v>
      </c>
      <c r="P120" s="2">
        <v>88.89</v>
      </c>
      <c r="Q120" s="2">
        <v>93.33</v>
      </c>
      <c r="R120" s="2">
        <v>83.33</v>
      </c>
      <c r="S120" s="2">
        <v>70</v>
      </c>
      <c r="T120" s="2">
        <v>75</v>
      </c>
      <c r="U120" s="2">
        <v>58.33</v>
      </c>
      <c r="V120" s="9">
        <v>87.5</v>
      </c>
      <c r="W120" s="20">
        <f t="shared" si="0"/>
        <v>66.758888888888876</v>
      </c>
    </row>
    <row r="121" spans="1:23" ht="20.100000000000001" customHeight="1" x14ac:dyDescent="0.25">
      <c r="A121" s="69"/>
      <c r="B121" s="62" t="s">
        <v>125</v>
      </c>
      <c r="C121" s="23">
        <v>45.45</v>
      </c>
      <c r="D121" s="2">
        <v>36.36</v>
      </c>
      <c r="E121" s="2">
        <v>45.45</v>
      </c>
      <c r="F121" s="9">
        <v>0</v>
      </c>
      <c r="G121" s="23"/>
      <c r="H121" s="2"/>
      <c r="I121" s="2">
        <v>67.86</v>
      </c>
      <c r="J121" s="2">
        <v>78.569999999999993</v>
      </c>
      <c r="K121" s="2"/>
      <c r="L121" s="2"/>
      <c r="M121" s="9">
        <v>25</v>
      </c>
      <c r="N121" s="116">
        <v>60</v>
      </c>
      <c r="O121" s="2">
        <v>50</v>
      </c>
      <c r="P121" s="2">
        <v>37.5</v>
      </c>
      <c r="Q121" s="2">
        <v>61.54</v>
      </c>
      <c r="R121" s="2">
        <v>62.5</v>
      </c>
      <c r="S121" s="2">
        <v>90.91</v>
      </c>
      <c r="T121" s="2">
        <v>53.85</v>
      </c>
      <c r="U121" s="2">
        <v>30.77</v>
      </c>
      <c r="V121" s="9">
        <v>45.45</v>
      </c>
      <c r="W121" s="20">
        <f t="shared" si="0"/>
        <v>49.450625000000002</v>
      </c>
    </row>
    <row r="122" spans="1:23" ht="20.100000000000001" customHeight="1" x14ac:dyDescent="0.25">
      <c r="A122" s="69"/>
      <c r="B122" s="62" t="s">
        <v>126</v>
      </c>
      <c r="C122" s="23">
        <v>44.44</v>
      </c>
      <c r="D122" s="2">
        <v>55.56</v>
      </c>
      <c r="E122" s="2">
        <v>7.14</v>
      </c>
      <c r="F122" s="9">
        <v>7.14</v>
      </c>
      <c r="G122" s="23"/>
      <c r="H122" s="2">
        <v>94.44</v>
      </c>
      <c r="I122" s="2"/>
      <c r="J122" s="2"/>
      <c r="K122" s="2">
        <v>0</v>
      </c>
      <c r="L122" s="2">
        <v>0</v>
      </c>
      <c r="M122" s="9">
        <v>22.22</v>
      </c>
      <c r="N122" s="116">
        <v>66.67</v>
      </c>
      <c r="O122" s="2">
        <v>70.59</v>
      </c>
      <c r="P122" s="2">
        <v>94.12</v>
      </c>
      <c r="Q122" s="2"/>
      <c r="R122" s="2">
        <v>50</v>
      </c>
      <c r="S122" s="2">
        <v>61.11</v>
      </c>
      <c r="T122" s="2">
        <v>73.08</v>
      </c>
      <c r="U122" s="2">
        <v>46.15</v>
      </c>
      <c r="V122" s="9">
        <v>63.33</v>
      </c>
      <c r="W122" s="20">
        <f t="shared" si="0"/>
        <v>47.249375000000008</v>
      </c>
    </row>
    <row r="123" spans="1:23" ht="20.100000000000001" customHeight="1" x14ac:dyDescent="0.25">
      <c r="A123" s="69"/>
      <c r="B123" s="62" t="s">
        <v>127</v>
      </c>
      <c r="C123" s="23">
        <v>73.33</v>
      </c>
      <c r="D123" s="2">
        <v>77.78</v>
      </c>
      <c r="E123" s="2">
        <v>14.29</v>
      </c>
      <c r="F123" s="9">
        <v>20</v>
      </c>
      <c r="G123" s="23">
        <v>50</v>
      </c>
      <c r="H123" s="2">
        <v>75</v>
      </c>
      <c r="I123" s="2">
        <v>90.63</v>
      </c>
      <c r="J123" s="2">
        <v>87.5</v>
      </c>
      <c r="K123" s="2"/>
      <c r="L123" s="2"/>
      <c r="M123" s="9">
        <v>41.67</v>
      </c>
      <c r="N123" s="116">
        <v>33.33</v>
      </c>
      <c r="O123" s="2">
        <v>80.430000000000007</v>
      </c>
      <c r="P123" s="2">
        <v>34.78</v>
      </c>
      <c r="Q123" s="2">
        <v>72.22</v>
      </c>
      <c r="R123" s="2">
        <v>47.62</v>
      </c>
      <c r="S123" s="2">
        <v>62.2</v>
      </c>
      <c r="T123" s="2">
        <v>71.62</v>
      </c>
      <c r="U123" s="2">
        <v>6.31</v>
      </c>
      <c r="V123" s="9">
        <v>54.84</v>
      </c>
      <c r="W123" s="20">
        <f t="shared" si="0"/>
        <v>55.197222222222223</v>
      </c>
    </row>
    <row r="124" spans="1:23" ht="20.100000000000001" customHeight="1" x14ac:dyDescent="0.25">
      <c r="A124" s="69"/>
      <c r="B124" s="62" t="s">
        <v>128</v>
      </c>
      <c r="C124" s="23">
        <v>55.56</v>
      </c>
      <c r="D124" s="2">
        <v>55.56</v>
      </c>
      <c r="E124" s="2">
        <v>22.22</v>
      </c>
      <c r="F124" s="9">
        <v>22.22</v>
      </c>
      <c r="G124" s="23"/>
      <c r="H124" s="2">
        <v>86.36</v>
      </c>
      <c r="I124" s="2"/>
      <c r="J124" s="2"/>
      <c r="K124" s="2">
        <v>55.56</v>
      </c>
      <c r="L124" s="2">
        <v>22.22</v>
      </c>
      <c r="M124" s="10"/>
      <c r="N124" s="117"/>
      <c r="O124" s="2"/>
      <c r="P124" s="2"/>
      <c r="Q124" s="2"/>
      <c r="R124" s="2">
        <v>88.89</v>
      </c>
      <c r="S124" s="2">
        <v>50</v>
      </c>
      <c r="T124" s="2">
        <v>62.5</v>
      </c>
      <c r="U124" s="2">
        <v>29.17</v>
      </c>
      <c r="V124" s="9">
        <v>31.25</v>
      </c>
      <c r="W124" s="20">
        <f t="shared" si="0"/>
        <v>48.459166666666668</v>
      </c>
    </row>
    <row r="125" spans="1:23" ht="20.100000000000001" customHeight="1" thickBot="1" x14ac:dyDescent="0.3">
      <c r="A125" s="70"/>
      <c r="B125" s="63" t="s">
        <v>79</v>
      </c>
      <c r="C125" s="25"/>
      <c r="D125" s="11"/>
      <c r="E125" s="12"/>
      <c r="F125" s="13"/>
      <c r="G125" s="29"/>
      <c r="H125" s="12"/>
      <c r="I125" s="12"/>
      <c r="J125" s="12"/>
      <c r="K125" s="12"/>
      <c r="L125" s="12"/>
      <c r="M125" s="13"/>
      <c r="N125" s="119"/>
      <c r="O125" s="12"/>
      <c r="P125" s="12"/>
      <c r="Q125" s="12"/>
      <c r="R125" s="11"/>
      <c r="S125" s="12"/>
      <c r="T125" s="12"/>
      <c r="U125" s="12"/>
      <c r="V125" s="13"/>
      <c r="W125" s="21" t="e">
        <f t="shared" si="0"/>
        <v>#DIV/0!</v>
      </c>
    </row>
    <row r="126" spans="1:23" ht="20.100000000000001" customHeight="1" thickBot="1" x14ac:dyDescent="0.3">
      <c r="A126" s="6"/>
      <c r="B126" s="57"/>
      <c r="C126" s="26"/>
      <c r="D126" s="6"/>
      <c r="E126" s="6"/>
      <c r="F126" s="27"/>
      <c r="G126" s="26"/>
      <c r="H126" s="6"/>
      <c r="I126" s="6"/>
      <c r="J126" s="6"/>
      <c r="K126" s="6"/>
      <c r="L126" s="6"/>
      <c r="M126" s="27"/>
      <c r="N126" s="31"/>
      <c r="O126" s="6"/>
      <c r="P126" s="6"/>
      <c r="Q126" s="6"/>
      <c r="R126" s="6"/>
      <c r="S126" s="6"/>
      <c r="T126" s="6"/>
      <c r="U126" s="6"/>
      <c r="V126" s="27"/>
      <c r="W126" s="18"/>
    </row>
    <row r="127" spans="1:23" ht="20.100000000000001" customHeight="1" x14ac:dyDescent="0.25">
      <c r="A127" s="109" t="s">
        <v>62</v>
      </c>
      <c r="B127" s="112" t="s">
        <v>129</v>
      </c>
      <c r="C127" s="22">
        <v>54.05</v>
      </c>
      <c r="D127" s="7">
        <v>32.43</v>
      </c>
      <c r="E127" s="7">
        <v>44.12</v>
      </c>
      <c r="F127" s="8">
        <v>2.94</v>
      </c>
      <c r="G127" s="22">
        <v>69.7</v>
      </c>
      <c r="H127" s="7">
        <v>70.37</v>
      </c>
      <c r="I127" s="7">
        <v>56.58</v>
      </c>
      <c r="J127" s="7">
        <v>63.16</v>
      </c>
      <c r="K127" s="7"/>
      <c r="L127" s="7"/>
      <c r="M127" s="8"/>
      <c r="N127" s="22"/>
      <c r="O127" s="7">
        <v>63.46</v>
      </c>
      <c r="P127" s="7">
        <v>65.38</v>
      </c>
      <c r="Q127" s="7">
        <v>68.75</v>
      </c>
      <c r="R127" s="7">
        <v>67.650000000000006</v>
      </c>
      <c r="S127" s="7">
        <v>24.07</v>
      </c>
      <c r="T127" s="7">
        <v>56.58</v>
      </c>
      <c r="U127" s="7">
        <v>33.33</v>
      </c>
      <c r="V127" s="8">
        <v>52.5</v>
      </c>
      <c r="W127" s="19">
        <f>AVERAGE(C127:V127)</f>
        <v>51.56687500000001</v>
      </c>
    </row>
    <row r="128" spans="1:23" ht="20.100000000000001" customHeight="1" x14ac:dyDescent="0.25">
      <c r="A128" s="110"/>
      <c r="B128" s="113" t="s">
        <v>159</v>
      </c>
      <c r="C128" s="23">
        <v>37.5</v>
      </c>
      <c r="D128" s="2">
        <v>62.5</v>
      </c>
      <c r="E128" s="2">
        <v>66.67</v>
      </c>
      <c r="F128" s="9">
        <v>33.33</v>
      </c>
      <c r="G128" s="23">
        <v>41.67</v>
      </c>
      <c r="H128" s="2"/>
      <c r="I128" s="2">
        <v>73.33</v>
      </c>
      <c r="J128" s="2">
        <v>33.33</v>
      </c>
      <c r="K128" s="2"/>
      <c r="L128" s="2"/>
      <c r="M128" s="9"/>
      <c r="N128" s="23"/>
      <c r="O128" s="2"/>
      <c r="P128" s="2"/>
      <c r="Q128" s="2">
        <v>75</v>
      </c>
      <c r="R128" s="2">
        <v>37.5</v>
      </c>
      <c r="S128" s="2">
        <v>50</v>
      </c>
      <c r="T128" s="2">
        <v>33.33</v>
      </c>
      <c r="U128" s="2">
        <v>16.670000000000002</v>
      </c>
      <c r="V128" s="9">
        <v>50</v>
      </c>
      <c r="W128" s="20">
        <f>AVERAGE(C128:V128)</f>
        <v>46.98692307692307</v>
      </c>
    </row>
    <row r="129" spans="1:23" ht="20.100000000000001" customHeight="1" x14ac:dyDescent="0.25">
      <c r="A129" s="110"/>
      <c r="B129" s="113" t="s">
        <v>130</v>
      </c>
      <c r="C129" s="23">
        <v>35</v>
      </c>
      <c r="D129" s="2">
        <v>40</v>
      </c>
      <c r="E129" s="2">
        <v>60</v>
      </c>
      <c r="F129" s="9">
        <v>20</v>
      </c>
      <c r="G129" s="23"/>
      <c r="H129" s="2">
        <v>90</v>
      </c>
      <c r="I129" s="2"/>
      <c r="J129" s="2"/>
      <c r="K129" s="2">
        <v>60</v>
      </c>
      <c r="L129" s="2">
        <v>50</v>
      </c>
      <c r="M129" s="9"/>
      <c r="N129" s="23"/>
      <c r="O129" s="2"/>
      <c r="P129" s="2"/>
      <c r="Q129" s="2"/>
      <c r="R129" s="2">
        <v>71.430000000000007</v>
      </c>
      <c r="S129" s="2">
        <v>58.82</v>
      </c>
      <c r="T129" s="2">
        <v>19.23</v>
      </c>
      <c r="U129" s="2">
        <v>43.59</v>
      </c>
      <c r="V129" s="9">
        <v>38.89</v>
      </c>
      <c r="W129" s="20">
        <f>AVERAGE(C129:V129)</f>
        <v>48.913333333333334</v>
      </c>
    </row>
    <row r="130" spans="1:23" ht="20.100000000000001" customHeight="1" x14ac:dyDescent="0.25">
      <c r="A130" s="110"/>
      <c r="B130" s="113" t="s">
        <v>131</v>
      </c>
      <c r="C130" s="23">
        <v>43.75</v>
      </c>
      <c r="D130" s="2">
        <v>34.380000000000003</v>
      </c>
      <c r="E130" s="2">
        <v>40</v>
      </c>
      <c r="F130" s="9">
        <v>6.67</v>
      </c>
      <c r="G130" s="23"/>
      <c r="H130" s="2">
        <v>57.89</v>
      </c>
      <c r="I130" s="2">
        <v>89.47</v>
      </c>
      <c r="J130" s="2">
        <v>73.680000000000007</v>
      </c>
      <c r="K130" s="2">
        <v>46.67</v>
      </c>
      <c r="L130" s="2">
        <v>46.67</v>
      </c>
      <c r="M130" s="10"/>
      <c r="N130" s="24"/>
      <c r="O130" s="2">
        <v>67.31</v>
      </c>
      <c r="P130" s="2">
        <v>46.15</v>
      </c>
      <c r="Q130" s="2">
        <v>52.94</v>
      </c>
      <c r="R130" s="2">
        <v>72.73</v>
      </c>
      <c r="S130" s="2">
        <v>73.91</v>
      </c>
      <c r="T130" s="2">
        <v>23.33</v>
      </c>
      <c r="U130" s="2">
        <v>11.11</v>
      </c>
      <c r="V130" s="9">
        <v>64.290000000000006</v>
      </c>
      <c r="W130" s="20">
        <f>AVERAGE(C130:V130)</f>
        <v>50.055882352941175</v>
      </c>
    </row>
    <row r="131" spans="1:23" ht="20.100000000000001" customHeight="1" x14ac:dyDescent="0.25">
      <c r="A131" s="110"/>
      <c r="B131" s="113" t="s">
        <v>132</v>
      </c>
      <c r="C131" s="23">
        <v>37.5</v>
      </c>
      <c r="D131" s="2">
        <v>37.5</v>
      </c>
      <c r="E131" s="2">
        <v>71.430000000000007</v>
      </c>
      <c r="F131" s="9">
        <v>57.14</v>
      </c>
      <c r="G131" s="44"/>
      <c r="H131" s="2"/>
      <c r="I131" s="2">
        <v>37.5</v>
      </c>
      <c r="J131" s="2">
        <v>66.67</v>
      </c>
      <c r="K131" s="2"/>
      <c r="L131" s="2"/>
      <c r="M131" s="9">
        <v>86.67</v>
      </c>
      <c r="N131" s="23">
        <v>40</v>
      </c>
      <c r="O131" s="2">
        <v>28.57</v>
      </c>
      <c r="P131" s="2">
        <v>42.86</v>
      </c>
      <c r="Q131" s="2">
        <v>50</v>
      </c>
      <c r="R131" s="2">
        <v>68.75</v>
      </c>
      <c r="S131" s="2">
        <v>66.67</v>
      </c>
      <c r="T131" s="2">
        <v>46.15</v>
      </c>
      <c r="U131" s="2">
        <v>71.790000000000006</v>
      </c>
      <c r="V131" s="9">
        <v>83.33</v>
      </c>
      <c r="W131" s="20">
        <f>AVERAGE(C131:V131)</f>
        <v>55.783124999999998</v>
      </c>
    </row>
    <row r="132" spans="1:23" ht="20.100000000000001" customHeight="1" x14ac:dyDescent="0.25">
      <c r="A132" s="110"/>
      <c r="B132" s="113" t="s">
        <v>133</v>
      </c>
      <c r="C132" s="23">
        <v>80</v>
      </c>
      <c r="D132" s="2">
        <v>70</v>
      </c>
      <c r="E132" s="2">
        <v>54.55</v>
      </c>
      <c r="F132" s="9">
        <v>27.27</v>
      </c>
      <c r="G132" s="44"/>
      <c r="H132" s="2">
        <v>84.62</v>
      </c>
      <c r="I132" s="2">
        <v>84.62</v>
      </c>
      <c r="J132" s="2">
        <v>61.54</v>
      </c>
      <c r="K132" s="2">
        <v>43.75</v>
      </c>
      <c r="L132" s="2">
        <v>31.25</v>
      </c>
      <c r="M132" s="9">
        <v>0</v>
      </c>
      <c r="N132" s="23">
        <v>100</v>
      </c>
      <c r="O132" s="2">
        <v>75</v>
      </c>
      <c r="P132" s="2">
        <v>100</v>
      </c>
      <c r="Q132" s="2">
        <v>76.92</v>
      </c>
      <c r="R132" s="2">
        <v>90.48</v>
      </c>
      <c r="S132" s="2">
        <v>57.69</v>
      </c>
      <c r="T132" s="2">
        <v>53.85</v>
      </c>
      <c r="U132" s="2">
        <v>17.95</v>
      </c>
      <c r="V132" s="9">
        <v>67.86</v>
      </c>
      <c r="W132" s="20">
        <f>AVERAGE(C132:V132)</f>
        <v>61.965789473684204</v>
      </c>
    </row>
    <row r="133" spans="1:23" ht="20.100000000000001" customHeight="1" x14ac:dyDescent="0.25">
      <c r="A133" s="110"/>
      <c r="B133" s="113" t="s">
        <v>134</v>
      </c>
      <c r="C133" s="23">
        <v>75</v>
      </c>
      <c r="D133" s="2">
        <v>62.5</v>
      </c>
      <c r="E133" s="2">
        <v>66.67</v>
      </c>
      <c r="F133" s="9">
        <v>33.33</v>
      </c>
      <c r="G133" s="44"/>
      <c r="H133" s="2">
        <v>77.78</v>
      </c>
      <c r="I133" s="2"/>
      <c r="J133" s="2"/>
      <c r="K133" s="2"/>
      <c r="L133" s="2"/>
      <c r="M133" s="9"/>
      <c r="N133" s="23"/>
      <c r="O133" s="2">
        <v>80</v>
      </c>
      <c r="P133" s="2">
        <v>50</v>
      </c>
      <c r="Q133" s="2">
        <v>50</v>
      </c>
      <c r="R133" s="2">
        <v>78.569999999999993</v>
      </c>
      <c r="S133" s="2">
        <v>88.89</v>
      </c>
      <c r="T133" s="2">
        <v>50</v>
      </c>
      <c r="U133" s="2">
        <v>40</v>
      </c>
      <c r="V133" s="9">
        <v>66.67</v>
      </c>
      <c r="W133" s="20">
        <f>AVERAGE(C133:V133)</f>
        <v>63.031538461538453</v>
      </c>
    </row>
    <row r="134" spans="1:23" ht="20.100000000000001" customHeight="1" x14ac:dyDescent="0.25">
      <c r="A134" s="110"/>
      <c r="B134" s="113" t="s">
        <v>135</v>
      </c>
      <c r="C134" s="23">
        <v>22.22</v>
      </c>
      <c r="D134" s="2">
        <v>11.11</v>
      </c>
      <c r="E134" s="2">
        <v>14.29</v>
      </c>
      <c r="F134" s="9">
        <v>0</v>
      </c>
      <c r="G134" s="44"/>
      <c r="H134" s="2"/>
      <c r="I134" s="2">
        <v>55.56</v>
      </c>
      <c r="J134" s="2">
        <v>66.67</v>
      </c>
      <c r="K134" s="2">
        <v>0</v>
      </c>
      <c r="L134" s="2">
        <v>0</v>
      </c>
      <c r="M134" s="9">
        <v>0</v>
      </c>
      <c r="N134" s="23">
        <v>66.67</v>
      </c>
      <c r="O134" s="2"/>
      <c r="P134" s="2"/>
      <c r="Q134" s="2"/>
      <c r="R134" s="2">
        <v>95</v>
      </c>
      <c r="S134" s="2">
        <v>25</v>
      </c>
      <c r="T134" s="2">
        <v>42.86</v>
      </c>
      <c r="U134" s="2">
        <v>9.52</v>
      </c>
      <c r="V134" s="9">
        <v>71.430000000000007</v>
      </c>
      <c r="W134" s="20">
        <f>AVERAGE(C134:V134)</f>
        <v>32.022000000000006</v>
      </c>
    </row>
    <row r="135" spans="1:23" ht="20.100000000000001" customHeight="1" x14ac:dyDescent="0.25">
      <c r="A135" s="110"/>
      <c r="B135" s="113" t="s">
        <v>158</v>
      </c>
      <c r="C135" s="23">
        <v>66.67</v>
      </c>
      <c r="D135" s="2">
        <v>33.33</v>
      </c>
      <c r="E135" s="2">
        <v>0</v>
      </c>
      <c r="F135" s="9">
        <v>0</v>
      </c>
      <c r="G135" s="23">
        <v>57.14</v>
      </c>
      <c r="H135" s="2"/>
      <c r="I135" s="2"/>
      <c r="J135" s="2"/>
      <c r="K135" s="45"/>
      <c r="L135" s="45"/>
      <c r="M135" s="46"/>
      <c r="N135" s="44"/>
      <c r="O135" s="2">
        <v>57.14</v>
      </c>
      <c r="P135" s="2">
        <v>57.14</v>
      </c>
      <c r="Q135" s="2"/>
      <c r="R135" s="2">
        <v>66.67</v>
      </c>
      <c r="S135" s="2">
        <v>50</v>
      </c>
      <c r="T135" s="2">
        <v>50</v>
      </c>
      <c r="U135" s="2">
        <v>0</v>
      </c>
      <c r="V135" s="9">
        <v>50</v>
      </c>
      <c r="W135" s="20">
        <f>AVERAGE(C135:V135)</f>
        <v>40.674166666666665</v>
      </c>
    </row>
    <row r="136" spans="1:23" ht="20.100000000000001" customHeight="1" x14ac:dyDescent="0.25">
      <c r="A136" s="110"/>
      <c r="B136" s="113" t="s">
        <v>136</v>
      </c>
      <c r="C136" s="23">
        <v>50</v>
      </c>
      <c r="D136" s="2">
        <v>50</v>
      </c>
      <c r="E136" s="2">
        <v>44.44</v>
      </c>
      <c r="F136" s="9">
        <v>33.33</v>
      </c>
      <c r="G136" s="23"/>
      <c r="H136" s="2">
        <v>92.86</v>
      </c>
      <c r="I136" s="2">
        <v>100</v>
      </c>
      <c r="J136" s="2">
        <v>83.33</v>
      </c>
      <c r="K136" s="45"/>
      <c r="L136" s="45"/>
      <c r="M136" s="46"/>
      <c r="N136" s="44"/>
      <c r="O136" s="2">
        <v>57.14</v>
      </c>
      <c r="P136" s="2">
        <v>100</v>
      </c>
      <c r="Q136" s="45"/>
      <c r="R136" s="2">
        <v>62.5</v>
      </c>
      <c r="S136" s="2">
        <v>64.290000000000006</v>
      </c>
      <c r="T136" s="2">
        <v>75</v>
      </c>
      <c r="U136" s="2">
        <v>50</v>
      </c>
      <c r="V136" s="9">
        <v>72.22</v>
      </c>
      <c r="W136" s="20">
        <f>AVERAGE(C136:V136)</f>
        <v>66.793571428571425</v>
      </c>
    </row>
    <row r="137" spans="1:23" ht="20.100000000000001" customHeight="1" x14ac:dyDescent="0.25">
      <c r="A137" s="110"/>
      <c r="B137" s="113" t="s">
        <v>80</v>
      </c>
      <c r="C137" s="23">
        <v>0</v>
      </c>
      <c r="D137" s="2">
        <v>0</v>
      </c>
      <c r="E137" s="2">
        <v>66.67</v>
      </c>
      <c r="F137" s="9">
        <v>66.67</v>
      </c>
      <c r="G137" s="23">
        <v>100</v>
      </c>
      <c r="H137" s="2">
        <v>100</v>
      </c>
      <c r="I137" s="2">
        <v>100</v>
      </c>
      <c r="J137" s="2">
        <v>66.67</v>
      </c>
      <c r="K137" s="45"/>
      <c r="L137" s="45"/>
      <c r="M137" s="46"/>
      <c r="N137" s="44"/>
      <c r="O137" s="2">
        <v>50</v>
      </c>
      <c r="P137" s="2">
        <v>100</v>
      </c>
      <c r="Q137" s="2">
        <v>50</v>
      </c>
      <c r="R137" s="2">
        <v>50</v>
      </c>
      <c r="S137" s="2">
        <v>0</v>
      </c>
      <c r="T137" s="2">
        <v>50</v>
      </c>
      <c r="U137" s="2">
        <v>66.67</v>
      </c>
      <c r="V137" s="9">
        <v>100</v>
      </c>
      <c r="W137" s="20">
        <f>AVERAGE(C137:V137)</f>
        <v>60.417499999999997</v>
      </c>
    </row>
    <row r="138" spans="1:23" ht="20.100000000000001" customHeight="1" thickBot="1" x14ac:dyDescent="0.3">
      <c r="A138" s="111"/>
      <c r="B138" s="114" t="s">
        <v>81</v>
      </c>
      <c r="C138" s="25">
        <v>50</v>
      </c>
      <c r="D138" s="11">
        <v>50</v>
      </c>
      <c r="E138" s="11">
        <v>44.44</v>
      </c>
      <c r="F138" s="16">
        <v>11.11</v>
      </c>
      <c r="G138" s="47"/>
      <c r="H138" s="11">
        <v>50</v>
      </c>
      <c r="I138" s="48"/>
      <c r="J138" s="48"/>
      <c r="K138" s="48"/>
      <c r="L138" s="48"/>
      <c r="M138" s="49"/>
      <c r="N138" s="47"/>
      <c r="O138" s="11">
        <v>100</v>
      </c>
      <c r="P138" s="11">
        <v>75</v>
      </c>
      <c r="Q138" s="11">
        <v>75</v>
      </c>
      <c r="R138" s="11">
        <v>66.67</v>
      </c>
      <c r="S138" s="11">
        <v>10</v>
      </c>
      <c r="T138" s="11">
        <v>33.33</v>
      </c>
      <c r="U138" s="11">
        <v>22.22</v>
      </c>
      <c r="V138" s="16">
        <v>80</v>
      </c>
      <c r="W138" s="21">
        <f>AVERAGE(C138:V138)</f>
        <v>51.366923076923086</v>
      </c>
    </row>
    <row r="139" spans="1:23" ht="20.100000000000001" customHeight="1" thickBot="1" x14ac:dyDescent="0.3">
      <c r="A139" s="6"/>
      <c r="B139" s="57"/>
      <c r="C139" s="50"/>
      <c r="D139" s="51"/>
      <c r="E139" s="51"/>
      <c r="F139" s="52"/>
      <c r="G139" s="50"/>
      <c r="H139" s="51"/>
      <c r="I139" s="51"/>
      <c r="J139" s="51"/>
      <c r="K139" s="51"/>
      <c r="L139" s="51"/>
      <c r="M139" s="52"/>
      <c r="N139" s="50"/>
      <c r="O139" s="51"/>
      <c r="P139" s="51"/>
      <c r="Q139" s="51"/>
      <c r="R139" s="51"/>
      <c r="S139" s="51"/>
      <c r="T139" s="51"/>
      <c r="U139" s="51"/>
      <c r="V139" s="52"/>
      <c r="W139" s="18"/>
    </row>
    <row r="140" spans="1:23" ht="20.100000000000001" customHeight="1" x14ac:dyDescent="0.25">
      <c r="A140" s="65" t="s">
        <v>63</v>
      </c>
      <c r="B140" s="58" t="s">
        <v>160</v>
      </c>
      <c r="C140" s="103">
        <v>78.87</v>
      </c>
      <c r="D140" s="14">
        <v>52.11</v>
      </c>
      <c r="E140" s="14">
        <v>45.61</v>
      </c>
      <c r="F140" s="104">
        <v>57.89</v>
      </c>
      <c r="G140" s="41"/>
      <c r="H140" s="14">
        <v>64.290000000000006</v>
      </c>
      <c r="I140" s="14">
        <v>67.650000000000006</v>
      </c>
      <c r="J140" s="14">
        <v>88.24</v>
      </c>
      <c r="K140" s="14">
        <v>31.25</v>
      </c>
      <c r="L140" s="14">
        <v>25</v>
      </c>
      <c r="M140" s="104">
        <v>41.27</v>
      </c>
      <c r="N140" s="103">
        <v>84.21</v>
      </c>
      <c r="O140" s="14">
        <v>54.35</v>
      </c>
      <c r="P140" s="14">
        <v>39.130000000000003</v>
      </c>
      <c r="Q140" s="14">
        <v>79.069999999999993</v>
      </c>
      <c r="R140" s="14">
        <v>60.13</v>
      </c>
      <c r="S140" s="14">
        <v>73.73</v>
      </c>
      <c r="T140" s="14">
        <v>69.12</v>
      </c>
      <c r="U140" s="14">
        <v>41.18</v>
      </c>
      <c r="V140" s="104">
        <v>75.89</v>
      </c>
      <c r="W140" s="19">
        <f>AVERAGE(C140:V140)</f>
        <v>59.420526315789488</v>
      </c>
    </row>
    <row r="141" spans="1:23" ht="20.100000000000001" customHeight="1" x14ac:dyDescent="0.25">
      <c r="A141" s="66"/>
      <c r="B141" s="5" t="s">
        <v>161</v>
      </c>
      <c r="C141" s="105">
        <v>40.54</v>
      </c>
      <c r="D141" s="1">
        <v>44.59</v>
      </c>
      <c r="E141" s="1">
        <v>22.22</v>
      </c>
      <c r="F141" s="106">
        <v>31.11</v>
      </c>
      <c r="G141" s="44"/>
      <c r="H141" s="1">
        <v>80.77</v>
      </c>
      <c r="I141" s="1">
        <v>79.41</v>
      </c>
      <c r="J141" s="1">
        <v>76.47</v>
      </c>
      <c r="K141" s="1">
        <v>47.37</v>
      </c>
      <c r="L141" s="1">
        <v>0</v>
      </c>
      <c r="M141" s="106">
        <v>61.11</v>
      </c>
      <c r="N141" s="105">
        <v>76.47</v>
      </c>
      <c r="O141" s="1">
        <v>80.77</v>
      </c>
      <c r="P141" s="1">
        <v>65.38</v>
      </c>
      <c r="Q141" s="1">
        <v>81.48</v>
      </c>
      <c r="R141" s="1">
        <v>59.56</v>
      </c>
      <c r="S141" s="1">
        <v>65.13</v>
      </c>
      <c r="T141" s="1">
        <v>62.34</v>
      </c>
      <c r="U141" s="1">
        <v>11.69</v>
      </c>
      <c r="V141" s="106">
        <v>63.27</v>
      </c>
      <c r="W141" s="20">
        <f>AVERAGE(C141:V141)</f>
        <v>55.246315789473691</v>
      </c>
    </row>
    <row r="142" spans="1:23" ht="20.100000000000001" customHeight="1" x14ac:dyDescent="0.25">
      <c r="A142" s="66"/>
      <c r="B142" s="5" t="s">
        <v>163</v>
      </c>
      <c r="C142" s="105">
        <v>60</v>
      </c>
      <c r="D142" s="1">
        <v>60</v>
      </c>
      <c r="E142" s="1">
        <v>83.33</v>
      </c>
      <c r="F142" s="106">
        <v>53.33</v>
      </c>
      <c r="G142" s="44"/>
      <c r="H142" s="1">
        <v>83.33</v>
      </c>
      <c r="I142" s="53"/>
      <c r="J142" s="54"/>
      <c r="K142" s="1">
        <v>0</v>
      </c>
      <c r="L142" s="1">
        <v>0</v>
      </c>
      <c r="M142" s="106">
        <v>0</v>
      </c>
      <c r="N142" s="105">
        <v>50</v>
      </c>
      <c r="O142" s="1">
        <v>55.56</v>
      </c>
      <c r="P142" s="1">
        <v>50</v>
      </c>
      <c r="Q142" s="1">
        <v>70.45</v>
      </c>
      <c r="R142" s="1">
        <v>80</v>
      </c>
      <c r="S142" s="1">
        <v>20.59</v>
      </c>
      <c r="T142" s="1">
        <v>20.65</v>
      </c>
      <c r="U142" s="1">
        <v>3.62</v>
      </c>
      <c r="V142" s="106">
        <v>14.71</v>
      </c>
      <c r="W142" s="20">
        <f>AVERAGE(C142:V142)</f>
        <v>41.504117647058827</v>
      </c>
    </row>
    <row r="143" spans="1:23" ht="20.100000000000001" customHeight="1" x14ac:dyDescent="0.25">
      <c r="A143" s="66"/>
      <c r="B143" s="5" t="s">
        <v>164</v>
      </c>
      <c r="C143" s="105">
        <v>41.67</v>
      </c>
      <c r="D143" s="1">
        <v>58.33</v>
      </c>
      <c r="E143" s="1">
        <v>66.67</v>
      </c>
      <c r="F143" s="106">
        <v>41.67</v>
      </c>
      <c r="G143" s="44"/>
      <c r="H143" s="1">
        <v>30</v>
      </c>
      <c r="I143" s="53"/>
      <c r="J143" s="54"/>
      <c r="K143" s="1">
        <v>33.33</v>
      </c>
      <c r="L143" s="1">
        <v>8.33</v>
      </c>
      <c r="M143" s="106">
        <v>55.56</v>
      </c>
      <c r="N143" s="105">
        <v>100</v>
      </c>
      <c r="O143" s="1">
        <v>37.5</v>
      </c>
      <c r="P143" s="1">
        <v>37.5</v>
      </c>
      <c r="Q143" s="6"/>
      <c r="R143" s="1">
        <v>83.33</v>
      </c>
      <c r="S143" s="1">
        <v>44.44</v>
      </c>
      <c r="T143" s="1">
        <v>38.46</v>
      </c>
      <c r="U143" s="1">
        <v>15.38</v>
      </c>
      <c r="V143" s="106">
        <v>71.430000000000007</v>
      </c>
      <c r="W143" s="20">
        <f>AVERAGE(C143:V143)</f>
        <v>47.724999999999994</v>
      </c>
    </row>
    <row r="144" spans="1:23" ht="20.100000000000001" customHeight="1" thickBot="1" x14ac:dyDescent="0.3">
      <c r="A144" s="67"/>
      <c r="B144" s="59" t="s">
        <v>162</v>
      </c>
      <c r="C144" s="107">
        <v>85.71</v>
      </c>
      <c r="D144" s="15">
        <v>71.430000000000007</v>
      </c>
      <c r="E144" s="15">
        <v>55.56</v>
      </c>
      <c r="F144" s="108">
        <v>33.33</v>
      </c>
      <c r="G144" s="47"/>
      <c r="H144" s="15">
        <v>66.67</v>
      </c>
      <c r="I144" s="55"/>
      <c r="J144" s="56"/>
      <c r="K144" s="48"/>
      <c r="L144" s="48"/>
      <c r="M144" s="108">
        <v>33.33</v>
      </c>
      <c r="N144" s="107">
        <v>50</v>
      </c>
      <c r="O144" s="48"/>
      <c r="P144" s="48"/>
      <c r="Q144" s="15">
        <v>77.78</v>
      </c>
      <c r="R144" s="15">
        <v>68.75</v>
      </c>
      <c r="S144" s="15">
        <v>55.56</v>
      </c>
      <c r="T144" s="15">
        <v>66.67</v>
      </c>
      <c r="U144" s="15">
        <v>29.63</v>
      </c>
      <c r="V144" s="108">
        <v>88.89</v>
      </c>
      <c r="W144" s="21">
        <f>AVERAGE(C144:V144)</f>
        <v>60.25461538461537</v>
      </c>
    </row>
    <row r="145" spans="2:23" s="6" customFormat="1" x14ac:dyDescent="0.25">
      <c r="B145" s="57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18"/>
    </row>
    <row r="146" spans="2:23" ht="15.75" thickBot="1" x14ac:dyDescent="0.3"/>
    <row r="147" spans="2:23" ht="30" customHeight="1" thickBot="1" x14ac:dyDescent="0.3">
      <c r="V147" s="32" t="s">
        <v>165</v>
      </c>
      <c r="W147" s="33" t="e">
        <f>AVERAGE(W4:W146)</f>
        <v>#DIV/0!</v>
      </c>
    </row>
  </sheetData>
  <mergeCells count="16">
    <mergeCell ref="B2:B3"/>
    <mergeCell ref="C2:F2"/>
    <mergeCell ref="G2:M2"/>
    <mergeCell ref="N2:V2"/>
    <mergeCell ref="A1:W1"/>
    <mergeCell ref="W2:W3"/>
    <mergeCell ref="A4:A32"/>
    <mergeCell ref="A34:A45"/>
    <mergeCell ref="A47:A59"/>
    <mergeCell ref="A61:A76"/>
    <mergeCell ref="A2:A3"/>
    <mergeCell ref="A140:A144"/>
    <mergeCell ref="A78:A88"/>
    <mergeCell ref="A90:A112"/>
    <mergeCell ref="A114:A125"/>
    <mergeCell ref="A127:A138"/>
  </mergeCells>
  <conditionalFormatting sqref="W4:W32 W140:W144 W34:W45 W47:W59 W61:W76 W90:W112 W114:W125 W127:W138 W78:W88">
    <cfRule type="cellIs" dxfId="34" priority="11" operator="lessThan">
      <formula>50</formula>
    </cfRule>
    <cfRule type="cellIs" dxfId="33" priority="12" operator="greaterThanOrEqual">
      <formula>60</formula>
    </cfRule>
  </conditionalFormatting>
  <conditionalFormatting sqref="C136:F136 C129:F130 C131:G135 C128:G128 H129:H130 H132:H133 C137:H137 H136 I130:J132 K132:L132 I128:L128 C127:L127 K129:L130 C138:N138 M130:N132 I134:N134 I136:N137 K135:P135 O130:Q133 R129:V135 Q128:V128 O136:V138 O127:V127">
    <cfRule type="containsBlanks" dxfId="32" priority="10">
      <formula>LEN(TRIM(C127))=0</formula>
    </cfRule>
  </conditionalFormatting>
  <conditionalFormatting sqref="C39:D45 G109 C30:F30 E40:F40 C34:F38 C62:F68 C80:F80 C90:F105 C108:F108 C136:F136 C129:F130 C5:F8 C23:F25 G94:G95 G37:G39 C49:G56 C69:G75 G100 G102 G104:G105 C107:G107 H98:H99 H107:H108 C116:G124 C131:G135 C128:G128 G29:G30 C27:G28 C9:G22 G67:H67 H35:H37 E41:H44 I56:J56 H50:H52 H55 C61:H61 H71:H75 I72:J73 C82:H85 I109:J109 H102:H105 H117:H120 C115:H115 H122:H123 H129:H130 H132:H133 C137:H137 H136 G24:H25 H9:H23 I40:J40 H54:J54 I83:J84 I25:J25 H28:J28 I42:J43 I37:L37 K41:L42 C48:J48 C57:J58 K55:L58 H69:J69 G64:L64 I97:J100 I102:J102 I105:J105 I118:J118 I120:J121 I123:J123 K122:L122 I130:J132 I8:J13 I19:J23 K18:L20 K22:L23 I51:L52 K132:L132 I16:L16 H80:L80 C78:L79 C81:L81 K82:L84 K98:L99 K101:L102 K108:L108 K115:L115 K118:L120 M121:M123 I128:L128 C127:L127 H5:L6 C4:L4 K10:L13 M80:M82 M84 K129:L130 M36:N36 H93:M96 M118:M119 M8 N5:N7 H7:M7 K9:M9 M11 M13:M23 M48:M58 M63:M67 M70:M71 M73 K61:M61 K85:M85 K68:M69 K72:M72 K74:M74 C59:M59 H62:M62 C86:M88 C47:M47 H30:N30 M38:M43 N38 N94:N96 N9:N12 N40:N43 N49:N59 N63:N74 M102:N102 M99:N100 K104:N104 O99:P99 N109 N118:N123 M130:N132 I134:N134 C138:N138 I136:N137 M24:N25 N18:N23 K26:N29 C31:N31 H90:N92 N87:N88 I44:P44 O35:P39 O41:P43 E45:P45 Q51:Q58 O51:P52 O54:P58 O67:P68 O64:Q64 Q66:Q67 I75:P75 O72:P74 Q71 O102:P104 Q101:Q102 O115:P115 O117:P123 K135:P135 O130:Q133 C143:P143 O8:P14 O16:P20 O22:P23 O25:P25 O27:P28 Q36:Q42 Q44:Q45 Q74:Q75 Q104:Q105 Q116:Q117 Q120:Q121 Q123 Q9:Q14 Q16:Q25 K107:Q107 Q28 R18:R25 S19:S25 R107:V108 R27:V28 O30:U31 T18:V25 R35:U45 R50:U58 R63:U75 R87:U87 R115:U123 R129:U135 R143:U143 R100:U105 Q49:U49 O88:U88 Q97:U99 Q128:U128 O136:U138 O127:U127 H34:U34 H124:U124 C125:U125 N47:U48 N61:U62 C76:U76 O59:U59 C140:U142 C144:U145 O4:V7 R8:V17 C110:V112 C32:U32 V30:V32 V140:V145 V34:V45 V47:V59 V61:V76 V78:V88 N78:U86 V90:V105 O90:U96 V114:V125 C114:U114 V127:V138">
    <cfRule type="beginsWith" dxfId="31" priority="3" operator="beginsWith" text="0">
      <formula>LEFT(C4,LEN("0"))="0"</formula>
    </cfRule>
    <cfRule type="cellIs" dxfId="30" priority="4" operator="equal">
      <formula>100</formula>
    </cfRule>
  </conditionalFormatting>
  <conditionalFormatting sqref="W4:W138 W140:W14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V32 C140:V144 C34:V45 C47:V59 C61:V76 C78:V88 C90:V112 C114:V125 C127:V138">
    <cfRule type="containsBlanks" dxfId="29" priority="33">
      <formula>LEN(TRIM(C4))=0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свод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dc:description>Пакетный отчет</dc:description>
  <cp:lastModifiedBy>Изабэлла</cp:lastModifiedBy>
  <dcterms:created xsi:type="dcterms:W3CDTF">2022-07-01T09:43:41Z</dcterms:created>
  <dcterms:modified xsi:type="dcterms:W3CDTF">2023-02-28T11:44:49Z</dcterms:modified>
</cp:coreProperties>
</file>